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pmsie.sharepoint.com/sites/FinancialPlanningMattersLtd/Shared Documents/General/3 Sales/Comission statements/Total Commission Company Year End/"/>
    </mc:Choice>
  </mc:AlternateContent>
  <xr:revisionPtr revIDLastSave="4" documentId="8_{8DDE4DB2-C922-4A0B-9CAF-B0B36CFE223E}" xr6:coauthVersionLast="47" xr6:coauthVersionMax="47" xr10:uidLastSave="{D0A92C77-F4AB-4D09-A41C-F291AE7880EF}"/>
  <bookViews>
    <workbookView xWindow="-110" yWindow="-110" windowWidth="22780" windowHeight="14660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</sheets>
  <definedNames>
    <definedName name="_xlnm._FilterDatabase" localSheetId="1" hidden="1">Aviva!#REF!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7" l="1"/>
  <c r="M27" i="3"/>
  <c r="C27" i="3"/>
  <c r="M26" i="3"/>
  <c r="C26" i="3"/>
  <c r="M25" i="3"/>
  <c r="C25" i="3"/>
  <c r="M24" i="3"/>
  <c r="C24" i="3"/>
  <c r="M23" i="3"/>
  <c r="C23" i="3"/>
  <c r="M22" i="3"/>
  <c r="C22" i="3"/>
  <c r="M21" i="3"/>
  <c r="C21" i="3"/>
  <c r="M20" i="3"/>
  <c r="C20" i="3"/>
  <c r="M19" i="3"/>
  <c r="C19" i="3"/>
  <c r="M18" i="3"/>
  <c r="C18" i="3"/>
  <c r="M17" i="3"/>
  <c r="C17" i="3"/>
  <c r="M16" i="3"/>
  <c r="C16" i="3"/>
  <c r="M15" i="3"/>
  <c r="C15" i="3"/>
  <c r="M14" i="3"/>
  <c r="C14" i="3"/>
  <c r="M13" i="3"/>
  <c r="C13" i="3"/>
  <c r="M12" i="3"/>
  <c r="C12" i="3"/>
  <c r="M11" i="3"/>
  <c r="C11" i="3"/>
  <c r="M10" i="3"/>
  <c r="C10" i="3"/>
  <c r="M9" i="3"/>
  <c r="C9" i="3"/>
  <c r="M8" i="3"/>
  <c r="C8" i="3"/>
  <c r="M7" i="3"/>
  <c r="C7" i="3"/>
  <c r="M6" i="3"/>
  <c r="C6" i="3"/>
  <c r="M5" i="3"/>
  <c r="C5" i="3"/>
  <c r="M4" i="3"/>
  <c r="C4" i="3"/>
  <c r="M3" i="3"/>
  <c r="C3" i="3"/>
  <c r="M2" i="3"/>
  <c r="C2" i="3"/>
</calcChain>
</file>

<file path=xl/sharedStrings.xml><?xml version="1.0" encoding="utf-8"?>
<sst xmlns="http://schemas.openxmlformats.org/spreadsheetml/2006/main" count="3474" uniqueCount="828">
  <si>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</si>
  <si>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</si>
  <si>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</si>
  <si>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</si>
  <si>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</si>
  <si>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</si>
  <si>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</si>
  <si>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</si>
  <si>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</si>
  <si>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</si>
  <si>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</si>
  <si>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</si>
  <si>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</si>
  <si>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</si>
  <si>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</si>
  <si>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</si>
  <si>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S</t>
  </si>
  <si>
    <t>M</t>
  </si>
  <si>
    <t>Renewal</t>
  </si>
  <si>
    <t>Start Date</t>
  </si>
  <si>
    <t>Company name</t>
  </si>
  <si>
    <t>Account no</t>
  </si>
  <si>
    <t>Account Desc</t>
  </si>
  <si>
    <t>Postcode</t>
  </si>
  <si>
    <t>Currency</t>
  </si>
  <si>
    <t>ICRN ref</t>
  </si>
  <si>
    <t>Statement date</t>
  </si>
  <si>
    <t>Policyholder name 1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</si>
  <si>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</si>
  <si>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</si>
  <si>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</si>
  <si>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</si>
  <si>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</si>
  <si>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</si>
  <si>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</si>
  <si>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</si>
  <si>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</si>
  <si>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>RMAR Category</t>
  </si>
  <si>
    <t xml:space="preserve">Financial Planning Matters Ltd                                   </t>
  </si>
  <si>
    <t xml:space="preserve">                              </t>
  </si>
  <si>
    <t xml:space="preserve">       </t>
  </si>
  <si>
    <t>IR</t>
  </si>
  <si>
    <t xml:space="preserve">                         </t>
  </si>
  <si>
    <t>Biggs Gary Patrick</t>
  </si>
  <si>
    <t xml:space="preserve">PENSION        </t>
  </si>
  <si>
    <t xml:space="preserve">EPPP </t>
  </si>
  <si>
    <t xml:space="preserve">Renewal                       </t>
  </si>
  <si>
    <t xml:space="preserve">ESIF  </t>
  </si>
  <si>
    <t xml:space="preserve">Commission                    </t>
  </si>
  <si>
    <t xml:space="preserve">ORDINARY       </t>
  </si>
  <si>
    <t xml:space="preserve">RSP  </t>
  </si>
  <si>
    <t xml:space="preserve">ESIF2 </t>
  </si>
  <si>
    <t xml:space="preserve">Buckley Adrian    </t>
  </si>
  <si>
    <t xml:space="preserve">PRSA </t>
  </si>
  <si>
    <t xml:space="preserve">Buckley Aisling   </t>
  </si>
  <si>
    <t xml:space="preserve">Collins Dan       </t>
  </si>
  <si>
    <t xml:space="preserve">Cusack Patrick    </t>
  </si>
  <si>
    <t xml:space="preserve">EBOB </t>
  </si>
  <si>
    <t xml:space="preserve">Doherty Clodagh   </t>
  </si>
  <si>
    <t xml:space="preserve">Harney Aoife      </t>
  </si>
  <si>
    <t xml:space="preserve">Keogh Joan        </t>
  </si>
  <si>
    <t xml:space="preserve">Leydon Michelle   </t>
  </si>
  <si>
    <t xml:space="preserve">Martin Niall      </t>
  </si>
  <si>
    <t xml:space="preserve">McAleer Siobhan   </t>
  </si>
  <si>
    <t xml:space="preserve">SIF Uplift/Override           </t>
  </si>
  <si>
    <t xml:space="preserve">McCoy Mark        </t>
  </si>
  <si>
    <t xml:space="preserve">McMahon David     </t>
  </si>
  <si>
    <t xml:space="preserve">McMahon Paul      </t>
  </si>
  <si>
    <t xml:space="preserve">Moore Robert      </t>
  </si>
  <si>
    <t xml:space="preserve">Morrell Lillian   </t>
  </si>
  <si>
    <t xml:space="preserve">Murtagh Caroline  </t>
  </si>
  <si>
    <t xml:space="preserve">O'Neill Laura     </t>
  </si>
  <si>
    <t xml:space="preserve">Radlowski Maciej  </t>
  </si>
  <si>
    <t>NPRSA</t>
  </si>
  <si>
    <t xml:space="preserve">Walsh Sinead      </t>
  </si>
  <si>
    <t xml:space="preserve">EIB  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</si>
  <si>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</si>
  <si>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</si>
  <si>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</si>
  <si>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</si>
  <si>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</si>
  <si>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</si>
  <si>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</si>
  <si>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</si>
  <si>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</si>
  <si>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</si>
  <si>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>Initial N-I</t>
  </si>
  <si>
    <t>Override</t>
  </si>
  <si>
    <t>Total Comm</t>
  </si>
  <si>
    <t>ABC12459</t>
  </si>
  <si>
    <t>Mortg Prot</t>
  </si>
  <si>
    <t>Y</t>
  </si>
  <si>
    <t>Bon Adv Com</t>
  </si>
  <si>
    <t>Bonus Comm</t>
  </si>
  <si>
    <t>Incom Prot</t>
  </si>
  <si>
    <t>N</t>
  </si>
  <si>
    <t>Init Adv Com</t>
  </si>
  <si>
    <t>Term</t>
  </si>
  <si>
    <t>Initial</t>
  </si>
  <si>
    <t>Agent (FPMS)</t>
  </si>
  <si>
    <t>ABC12354</t>
  </si>
  <si>
    <t>MCPC</t>
  </si>
  <si>
    <t>Leydon M, Mr</t>
  </si>
  <si>
    <t>Biggs G, Mr</t>
  </si>
  <si>
    <t>McGinn E, Ms</t>
  </si>
  <si>
    <t>Hill S, Mr</t>
  </si>
  <si>
    <t>Millar C, Mrs</t>
  </si>
  <si>
    <t>Fitzgerald S, Mr</t>
  </si>
  <si>
    <t>Cotter B, Mr</t>
  </si>
  <si>
    <t>Bradley E, Mrs</t>
  </si>
  <si>
    <t>Battigan A, Mrs</t>
  </si>
  <si>
    <t>Jacob Y, Ms</t>
  </si>
  <si>
    <t>O'Meara J, Ms</t>
  </si>
  <si>
    <t>Dunne P, Mr</t>
  </si>
  <si>
    <t>Wall S, Mr</t>
  </si>
  <si>
    <t>Cribbin M, Mr</t>
  </si>
  <si>
    <t>Whole Life</t>
  </si>
  <si>
    <t>Coppola S, Mr</t>
  </si>
  <si>
    <t>Browne O, Mr</t>
  </si>
  <si>
    <t>O'Reilly C, Ms</t>
  </si>
  <si>
    <t xml:space="preserve">New Ireland </t>
  </si>
  <si>
    <t xml:space="preserve">               </t>
  </si>
  <si>
    <t xml:space="preserve">Higgins Gareth    </t>
  </si>
  <si>
    <t>RMAR Basis</t>
  </si>
  <si>
    <t xml:space="preserve">Total Initial </t>
  </si>
  <si>
    <t>O'Brien P, Mr</t>
  </si>
  <si>
    <t>Fikert K, Mr</t>
  </si>
  <si>
    <t>McCabe E, Ms</t>
  </si>
  <si>
    <t>Kadic N, Ms</t>
  </si>
  <si>
    <t>Lopes De Camargos Ne</t>
  </si>
  <si>
    <t>Buckley A, Mr</t>
  </si>
  <si>
    <t>Mehanna R, Ms</t>
  </si>
  <si>
    <t>Tooher H, Ms</t>
  </si>
  <si>
    <t>Reilly T, Mr</t>
  </si>
  <si>
    <t>McGuinness R, Mr</t>
  </si>
  <si>
    <t>Donnellon C, Miss</t>
  </si>
  <si>
    <t>Hill N, Mrs</t>
  </si>
  <si>
    <t xml:space="preserve">Crosbie Wayne     </t>
  </si>
  <si>
    <t xml:space="preserve">Single premium                </t>
  </si>
  <si>
    <t>Monthly Total</t>
  </si>
  <si>
    <t>McManus M, Miss</t>
  </si>
  <si>
    <t>Tiernan A, Miss</t>
  </si>
  <si>
    <t>Drea R, Miss</t>
  </si>
  <si>
    <t>Fitzgerald J, Mr</t>
  </si>
  <si>
    <t>C Boyce A, Miss</t>
  </si>
  <si>
    <t>Policyholder name 2</t>
  </si>
  <si>
    <t>RMAR Type</t>
  </si>
  <si>
    <t>06.06.2024</t>
  </si>
  <si>
    <t xml:space="preserve">                  </t>
  </si>
  <si>
    <t>01.06.2024</t>
  </si>
  <si>
    <t xml:space="preserve">          </t>
  </si>
  <si>
    <t>15.05.2024</t>
  </si>
  <si>
    <t>21.05.2024</t>
  </si>
  <si>
    <t xml:space="preserve">Corry Paul        </t>
  </si>
  <si>
    <t>14.05.2024</t>
  </si>
  <si>
    <t>30.05.2024</t>
  </si>
  <si>
    <t>05.06.2024</t>
  </si>
  <si>
    <t>13.05.2024</t>
  </si>
  <si>
    <t>24.05.2024</t>
  </si>
  <si>
    <t>02.06.2024</t>
  </si>
  <si>
    <t>26.05.2024</t>
  </si>
  <si>
    <t>31.05.2024</t>
  </si>
  <si>
    <t>22.05.2024</t>
  </si>
  <si>
    <t>17.05.2024</t>
  </si>
  <si>
    <t>09.05.2024</t>
  </si>
  <si>
    <t>25.05.2024</t>
  </si>
  <si>
    <t>27.05.2024</t>
  </si>
  <si>
    <t>12.05.2024</t>
  </si>
  <si>
    <t xml:space="preserve">Walsh Keith       </t>
  </si>
  <si>
    <t xml:space="preserve">Paul Corry </t>
  </si>
  <si>
    <t xml:space="preserve">Pension </t>
  </si>
  <si>
    <t xml:space="preserve">Standard Life </t>
  </si>
  <si>
    <t>PRSA</t>
  </si>
  <si>
    <t>€631.73</t>
  </si>
  <si>
    <t>Total Initial</t>
  </si>
  <si>
    <t xml:space="preserve">Total Trail </t>
  </si>
  <si>
    <t>€1,244.15</t>
  </si>
  <si>
    <t>Agent</t>
  </si>
  <si>
    <t>Plan Id</t>
  </si>
  <si>
    <t>Client</t>
  </si>
  <si>
    <t>Frequency</t>
  </si>
  <si>
    <t>Paid to Date</t>
  </si>
  <si>
    <t>Start date</t>
  </si>
  <si>
    <t>Annual Premium</t>
  </si>
  <si>
    <t>Split%</t>
  </si>
  <si>
    <t>Statement Date</t>
  </si>
  <si>
    <t>Comment</t>
  </si>
  <si>
    <t>VO11</t>
  </si>
  <si>
    <t>Mr Niall O'Connor</t>
  </si>
  <si>
    <t>Life Home Cover (Block)</t>
  </si>
  <si>
    <t>Renewal Commission</t>
  </si>
  <si>
    <t>Mrs Gemma O Neill</t>
  </si>
  <si>
    <t>Personal Income Protector (Reviewable)</t>
  </si>
  <si>
    <t>Mr Michael Leydon</t>
  </si>
  <si>
    <t>Life Mortgage Cover</t>
  </si>
  <si>
    <t>Mr Robert Battigan</t>
  </si>
  <si>
    <t>Mr Michael Mc Grath</t>
  </si>
  <si>
    <t>Life Term Cover</t>
  </si>
  <si>
    <t>Indexation Due</t>
  </si>
  <si>
    <t>Life Options</t>
  </si>
  <si>
    <t>Mr Joseph Donovan</t>
  </si>
  <si>
    <t>Ms Amber Dunne</t>
  </si>
  <si>
    <t>Clear Regular Invest</t>
  </si>
  <si>
    <t>Mr Leon Dunne</t>
  </si>
  <si>
    <t>Ms Luna Dunne</t>
  </si>
  <si>
    <t>Mr Tadhg Dunne</t>
  </si>
  <si>
    <t>Mr Dermot Battigan</t>
  </si>
  <si>
    <t>Guaranteed Whole of LifeCover</t>
  </si>
  <si>
    <t>Mrs Siobhan Richardson</t>
  </si>
  <si>
    <t>Term Life Insurance</t>
  </si>
  <si>
    <t>Mr Adrian Buckley</t>
  </si>
  <si>
    <t>Company Income Protector(Reviewable)</t>
  </si>
  <si>
    <t>Pension Term Assurance for company pensions</t>
  </si>
  <si>
    <t>Mrs Aisling Buckley</t>
  </si>
  <si>
    <t>Ms Zoe Williamson</t>
  </si>
  <si>
    <t>Mr Andrew Williamson</t>
  </si>
  <si>
    <t xml:space="preserve">Total Renewal </t>
  </si>
  <si>
    <t>€151.53</t>
  </si>
  <si>
    <t>Agency No.</t>
  </si>
  <si>
    <t>Policy No.</t>
  </si>
  <si>
    <t>Product Type / Description</t>
  </si>
  <si>
    <t>Scheme Name</t>
  </si>
  <si>
    <t>Name of Assured</t>
  </si>
  <si>
    <t>Policy Start Date</t>
  </si>
  <si>
    <t>Premium Amount</t>
  </si>
  <si>
    <t>Premium Due Date</t>
  </si>
  <si>
    <t>Payment Frequency</t>
  </si>
  <si>
    <t>Initial Year1</t>
  </si>
  <si>
    <t>Initial Indexation</t>
  </si>
  <si>
    <t>Initial Increment</t>
  </si>
  <si>
    <t>Initial Single</t>
  </si>
  <si>
    <t>Renewal Regular</t>
  </si>
  <si>
    <t>Renewal Single</t>
  </si>
  <si>
    <t>Lump Sum DIS</t>
  </si>
  <si>
    <t>Disability Benefit</t>
  </si>
  <si>
    <t>Trail</t>
  </si>
  <si>
    <t>Adjustments</t>
  </si>
  <si>
    <t>Scheme Ref.</t>
  </si>
  <si>
    <t>0026718I</t>
  </si>
  <si>
    <t>New Ireland ARF</t>
  </si>
  <si>
    <t>Mr Philip Parker</t>
  </si>
  <si>
    <t>€178.33</t>
  </si>
  <si>
    <t>0</t>
  </si>
  <si>
    <t>Fund Based</t>
  </si>
  <si>
    <t>Fund Based Commission</t>
  </si>
  <si>
    <t>Approved Retirement Fund</t>
  </si>
  <si>
    <t>Vocella, Pietro (Peter)</t>
  </si>
  <si>
    <t>SP - ARF/AMRF</t>
  </si>
  <si>
    <t>Aviva Non Standard PRSA RP</t>
  </si>
  <si>
    <t>Shields, Jason</t>
  </si>
  <si>
    <t>RP - PRSA Personal Pension</t>
  </si>
  <si>
    <t>Nolan, Jean</t>
  </si>
  <si>
    <t>Nolan, Ivan</t>
  </si>
  <si>
    <t>Executive Pension Plan</t>
  </si>
  <si>
    <t>Fikert, Krystian</t>
  </si>
  <si>
    <t>MyMind Aviva Retail Master Trust for Krystian Fikert</t>
  </si>
  <si>
    <t>SP - Executive Pension</t>
  </si>
  <si>
    <t>Premium Collection</t>
  </si>
  <si>
    <t>Indexation</t>
  </si>
  <si>
    <t>Personal Pension Plan</t>
  </si>
  <si>
    <t>Battigan, Emma</t>
  </si>
  <si>
    <t>RP - Personal Pension</t>
  </si>
  <si>
    <t>Personal Retirement Bond</t>
  </si>
  <si>
    <t>Keogh, Derek</t>
  </si>
  <si>
    <t>SP - Pension Transfer Plan</t>
  </si>
  <si>
    <t>Contract Issue</t>
  </si>
  <si>
    <t>Personal Income Protection</t>
  </si>
  <si>
    <t>O'Connor, Kara</t>
  </si>
  <si>
    <t>RP - Individual PHI</t>
  </si>
  <si>
    <t>Mehanna, Rania</t>
  </si>
  <si>
    <t>Murphy, Erica</t>
  </si>
  <si>
    <t>Willow Opel Ltd Aviva Retail Master Trust for Erica Murphy</t>
  </si>
  <si>
    <t>RP - Executive Pension</t>
  </si>
  <si>
    <t>Grieshaber, Teresha</t>
  </si>
  <si>
    <t>SDCL EE Co (Ireland) Ltd Aviva Retail Master Trust for Teresha Grieshaber</t>
  </si>
  <si>
    <t>Munroe, Laura</t>
  </si>
  <si>
    <t>Obrador Limited Aviva Retail Master Trust for Laura Munroe</t>
  </si>
  <si>
    <t>O'Brien, Gerard</t>
  </si>
  <si>
    <t>Newtonheath Company Ltd t/a St Patrick's Athletic FC Aviva Retail Master trust Ireland DAC for Gerard O'Brien</t>
  </si>
  <si>
    <t>Savings Plan</t>
  </si>
  <si>
    <t>O'Dwyer, Sinead</t>
  </si>
  <si>
    <t>RP - Regular Savings</t>
  </si>
  <si>
    <t>Morrell, Lillian</t>
  </si>
  <si>
    <t>Miu, Ioana-Tatiana</t>
  </si>
  <si>
    <t>Cusack, Patrick</t>
  </si>
  <si>
    <t>Cox, Una</t>
  </si>
  <si>
    <t>Berhanu, James</t>
  </si>
  <si>
    <t>Executive Pension Term</t>
  </si>
  <si>
    <t>O'Neill, Christopher</t>
  </si>
  <si>
    <t>Unique Care Limited Death Benefits Scheme for Christopher O'Neill</t>
  </si>
  <si>
    <t>RP - Life Term Assurance</t>
  </si>
  <si>
    <t>Leydon, Micheal</t>
  </si>
  <si>
    <t>Outlook Accountants Ltd Death benefit Plan for Michael Leydon</t>
  </si>
  <si>
    <t>Mortgage Protection</t>
  </si>
  <si>
    <t>O'Connor, Rory</t>
  </si>
  <si>
    <t>O'Connor, Suzie</t>
  </si>
  <si>
    <t>Term &amp; Specified Illness</t>
  </si>
  <si>
    <t>Buckley, Adrian</t>
  </si>
  <si>
    <t>Richardson, Siobhan</t>
  </si>
  <si>
    <t>Cairns, Kenneth</t>
  </si>
  <si>
    <t>Conductor Executive  Pension</t>
  </si>
  <si>
    <t>Verling, Kate</t>
  </si>
  <si>
    <t>Cross Atlantic Properties Ltd Retirement &amp; Death Benefit Scheme for Kate Verling</t>
  </si>
  <si>
    <t>Williamson, Pauline</t>
  </si>
  <si>
    <t>Gardiner, Richard Mark</t>
  </si>
  <si>
    <t>Boland, John</t>
  </si>
  <si>
    <t>Daffy, Aoife</t>
  </si>
  <si>
    <t>Premium Increase</t>
  </si>
  <si>
    <t>Donovan, Joseph</t>
  </si>
  <si>
    <t>Uniquecare Ltd Aviva Retail Master Trust for Joseph Donovan</t>
  </si>
  <si>
    <t>Investment Bond</t>
  </si>
  <si>
    <t>Cotter, Susan</t>
  </si>
  <si>
    <t>SP - Bonds</t>
  </si>
  <si>
    <t>Owen, Kevin</t>
  </si>
  <si>
    <t>O'Connell, Denis</t>
  </si>
  <si>
    <t>McAleer, Siobhan</t>
  </si>
  <si>
    <t>Battigan, Robert</t>
  </si>
  <si>
    <t>Delaney, Anthony</t>
  </si>
  <si>
    <t>Newtonheath Company Ltd t/a St Patricks Athletic FC for Anthony Delaney</t>
  </si>
  <si>
    <t>Single Premium Injection</t>
  </si>
  <si>
    <t>Duddy, Peter</t>
  </si>
  <si>
    <t>Donnelly, Jean</t>
  </si>
  <si>
    <t>Morris, Jacqueline</t>
  </si>
  <si>
    <t>Coppola, Salvatore</t>
  </si>
  <si>
    <t>SP - Personal Pension</t>
  </si>
  <si>
    <t>Coppola, Emma</t>
  </si>
  <si>
    <t>Walsh, Sean</t>
  </si>
  <si>
    <t>Monaghan, Michelle</t>
  </si>
  <si>
    <t>Component Alteration</t>
  </si>
  <si>
    <t>Premium Decrease</t>
  </si>
  <si>
    <t>Personal Pension Term</t>
  </si>
  <si>
    <t>Molle, Concetta</t>
  </si>
  <si>
    <t>Convertible Term &amp; Spec Ill</t>
  </si>
  <si>
    <t>Personal Pension 3 RP</t>
  </si>
  <si>
    <t>Macari, Giuseppe</t>
  </si>
  <si>
    <t>Personal Pension SP</t>
  </si>
  <si>
    <t>Ciobirca, Igor</t>
  </si>
  <si>
    <t>Boland, Claire</t>
  </si>
  <si>
    <t>Indiv PRSA TV Non-Standard</t>
  </si>
  <si>
    <t>SP - PRSA Personal Pension</t>
  </si>
  <si>
    <t>Investment Bond SP</t>
  </si>
  <si>
    <t>Hebib, Lamara</t>
  </si>
  <si>
    <t>Retirement BOB</t>
  </si>
  <si>
    <t>O'Farrelly, Sinead</t>
  </si>
  <si>
    <t>Commission Type</t>
  </si>
  <si>
    <t>Commission Paid</t>
  </si>
  <si>
    <t>Commission Transaction</t>
  </si>
  <si>
    <t>Commission Movement</t>
  </si>
  <si>
    <t>Premium</t>
  </si>
  <si>
    <t>Effective Date</t>
  </si>
  <si>
    <t>Product Type</t>
  </si>
  <si>
    <t>Contract Number</t>
  </si>
  <si>
    <t>Joint Client Name</t>
  </si>
  <si>
    <t>Client Name</t>
  </si>
  <si>
    <t>Scheme Number</t>
  </si>
  <si>
    <t>Product Group</t>
  </si>
  <si>
    <t>Agent number</t>
  </si>
  <si>
    <t xml:space="preserve">Jean Donnelly &amp; Peter Duddy </t>
  </si>
  <si>
    <t>Savings</t>
  </si>
  <si>
    <t>RP &amp; SP</t>
  </si>
  <si>
    <t>€318</t>
  </si>
  <si>
    <t xml:space="preserve">Michelle Monaghan &amp; Sean Walsh </t>
  </si>
  <si>
    <t>€219</t>
  </si>
  <si>
    <t xml:space="preserve">Total Trail/Renewal </t>
  </si>
  <si>
    <t>Elkstone</t>
  </si>
  <si>
    <t xml:space="preserve">Overall Total </t>
  </si>
  <si>
    <t>2+O89+O1+O2:O82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</si>
  <si>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</si>
  <si>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</si>
  <si>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</si>
  <si>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</si>
  <si>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</si>
  <si>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</si>
  <si>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</si>
  <si>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</si>
  <si>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</si>
  <si>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</si>
  <si>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</si>
  <si>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</si>
  <si>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</si>
  <si>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</si>
  <si>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</si>
  <si>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</si>
  <si>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</si>
  <si>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</si>
  <si>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</si>
  <si>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</si>
  <si>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</si>
  <si>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</si>
  <si>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</si>
  <si>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80809543 </t>
  </si>
  <si>
    <t>R Battigan </t>
  </si>
  <si>
    <t>Buy-out Bond </t>
  </si>
  <si>
    <t>Single </t>
  </si>
  <si>
    <t>80806043 </t>
  </si>
  <si>
    <t>80831012 </t>
  </si>
  <si>
    <t>T Martin </t>
  </si>
  <si>
    <t>Matrix AMRF </t>
  </si>
  <si>
    <t>83839562 </t>
  </si>
  <si>
    <t>M Leydon </t>
  </si>
  <si>
    <t>Single Prem Co Paid Pension </t>
  </si>
  <si>
    <t>84740689 </t>
  </si>
  <si>
    <t>80463817 </t>
  </si>
  <si>
    <t>R O'Neill </t>
  </si>
  <si>
    <t>Matrix ARF </t>
  </si>
  <si>
    <t>80795977 </t>
  </si>
  <si>
    <t>80811115 </t>
  </si>
  <si>
    <t>A Battigan </t>
  </si>
  <si>
    <t>80831021 </t>
  </si>
  <si>
    <t>80937016 </t>
  </si>
  <si>
    <t>81777278 </t>
  </si>
  <si>
    <t>06286 </t>
  </si>
  <si>
    <t>G Barry </t>
  </si>
  <si>
    <t>Variable Premium RAP C/P </t>
  </si>
  <si>
    <t>Premium Collection </t>
  </si>
  <si>
    <t>60530241 </t>
  </si>
  <si>
    <t>Valterous Limited </t>
  </si>
  <si>
    <t>81782045 </t>
  </si>
  <si>
    <t>C Loscher </t>
  </si>
  <si>
    <t>60530243 </t>
  </si>
  <si>
    <t>Therapie Fertility Limited </t>
  </si>
  <si>
    <t>81823087 </t>
  </si>
  <si>
    <t>C Kuster </t>
  </si>
  <si>
    <t>82040133 </t>
  </si>
  <si>
    <t>H Ward </t>
  </si>
  <si>
    <t>82040161 </t>
  </si>
  <si>
    <t>C Jordan </t>
  </si>
  <si>
    <t>60530242 </t>
  </si>
  <si>
    <t>Therapie Medical Technology Limited </t>
  </si>
  <si>
    <t>82040259 </t>
  </si>
  <si>
    <t>D Naughton </t>
  </si>
  <si>
    <t>82040367 </t>
  </si>
  <si>
    <t>M Mark </t>
  </si>
  <si>
    <t>82040376 </t>
  </si>
  <si>
    <t>M Ni Shuilleabhain </t>
  </si>
  <si>
    <t>82040429 </t>
  </si>
  <si>
    <t>R O'Toole </t>
  </si>
  <si>
    <t>82040483 </t>
  </si>
  <si>
    <t>Variable Premium RAP AVC </t>
  </si>
  <si>
    <t>82040849 </t>
  </si>
  <si>
    <t>S Rimmer </t>
  </si>
  <si>
    <t>82057293 </t>
  </si>
  <si>
    <t>C Gheonea </t>
  </si>
  <si>
    <t>82349217 </t>
  </si>
  <si>
    <t>A Adebo </t>
  </si>
  <si>
    <t>82449348 </t>
  </si>
  <si>
    <t>N McConville </t>
  </si>
  <si>
    <t>82449464 </t>
  </si>
  <si>
    <t>82456145 </t>
  </si>
  <si>
    <t>K Halloran </t>
  </si>
  <si>
    <t>82456154 </t>
  </si>
  <si>
    <t>82694949 </t>
  </si>
  <si>
    <t>A McLeod </t>
  </si>
  <si>
    <t>82694968 </t>
  </si>
  <si>
    <t>82733648 </t>
  </si>
  <si>
    <t>P Fitzachary </t>
  </si>
  <si>
    <t>82733666 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</si>
  <si>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</si>
  <si>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</si>
  <si>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</si>
  <si>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</si>
  <si>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</si>
  <si>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</si>
  <si>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</si>
  <si>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</si>
  <si>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82851717 </t>
  </si>
  <si>
    <t>T Behan </t>
  </si>
  <si>
    <t>82851744 </t>
  </si>
  <si>
    <t>83145042 </t>
  </si>
  <si>
    <t>L Forde </t>
  </si>
  <si>
    <t>83161507 </t>
  </si>
  <si>
    <t>Paid To Date Advance </t>
  </si>
  <si>
    <t>83347832 </t>
  </si>
  <si>
    <t>C O'Donovan </t>
  </si>
  <si>
    <t>83442193 </t>
  </si>
  <si>
    <t>E O'Flaherty </t>
  </si>
  <si>
    <t>83492357 </t>
  </si>
  <si>
    <t>A Haverty </t>
  </si>
  <si>
    <t>83601043 </t>
  </si>
  <si>
    <t>N O'Shea </t>
  </si>
  <si>
    <t>83639679 </t>
  </si>
  <si>
    <t>E Feely </t>
  </si>
  <si>
    <t>83753804 </t>
  </si>
  <si>
    <t>A Murphy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</si>
  <si>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</si>
  <si>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</si>
  <si>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</si>
  <si>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</si>
  <si>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</si>
  <si>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</si>
  <si>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</si>
  <si>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</si>
  <si>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</si>
  <si>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</si>
  <si>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</si>
  <si>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85413765 </t>
  </si>
  <si>
    <t>L Cannon </t>
  </si>
  <si>
    <t>85486745 </t>
  </si>
  <si>
    <t>S Murray </t>
  </si>
  <si>
    <t>85500428 </t>
  </si>
  <si>
    <t>Contract Issue </t>
  </si>
  <si>
    <t>85512209 </t>
  </si>
  <si>
    <t>Single Prem AVC Pension </t>
  </si>
  <si>
    <t>83222437 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</si>
  <si>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</si>
  <si>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</si>
  <si>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</si>
  <si>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</si>
  <si>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</si>
  <si>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</si>
  <si>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</si>
  <si>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</si>
  <si>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</si>
  <si>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</si>
  <si>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</si>
  <si>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17659746 </t>
  </si>
  <si>
    <t>31918 </t>
  </si>
  <si>
    <t>D Keogh </t>
  </si>
  <si>
    <t>Matrix Investment Bond 2003 </t>
  </si>
  <si>
    <t>18026049 </t>
  </si>
  <si>
    <t>80208778 </t>
  </si>
  <si>
    <t>K Verling </t>
  </si>
  <si>
    <t>80756847 </t>
  </si>
  <si>
    <t>M Leydon (Gallagher) </t>
  </si>
  <si>
    <t>80756874 </t>
  </si>
  <si>
    <t>80818808 </t>
  </si>
  <si>
    <t>J Fenton </t>
  </si>
  <si>
    <t>Freedom in Retirement Self-Emp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</si>
  <si>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</si>
  <si>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</si>
  <si>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</si>
  <si>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</si>
  <si>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</si>
  <si>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</si>
  <si>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</si>
  <si>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</si>
  <si>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</si>
  <si>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</si>
  <si>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O'Connor </t>
  </si>
  <si>
    <t>81323535 </t>
  </si>
  <si>
    <t>81323553 </t>
  </si>
  <si>
    <t>81323562 </t>
  </si>
  <si>
    <t>81392458 </t>
  </si>
  <si>
    <t>81588347 </t>
  </si>
  <si>
    <t>T Cunningham </t>
  </si>
  <si>
    <t>81604004 </t>
  </si>
  <si>
    <t>D McCarthy </t>
  </si>
  <si>
    <t>Child's Savings Plus Plan </t>
  </si>
  <si>
    <t>81659707 </t>
  </si>
  <si>
    <t>P Greene </t>
  </si>
  <si>
    <t>81745606 </t>
  </si>
  <si>
    <t>81746569 </t>
  </si>
  <si>
    <t>C Kelly </t>
  </si>
  <si>
    <t>81746827 </t>
  </si>
  <si>
    <t>S Kelly </t>
  </si>
  <si>
    <t>81827959 </t>
  </si>
  <si>
    <t>D O'Boyle </t>
  </si>
  <si>
    <t>81837817 </t>
  </si>
  <si>
    <t>B Reinhardt </t>
  </si>
  <si>
    <t>81896076 </t>
  </si>
  <si>
    <t>S Cotter </t>
  </si>
  <si>
    <t>82036246 </t>
  </si>
  <si>
    <t>Y Jacob </t>
  </si>
  <si>
    <t>82356847 </t>
  </si>
  <si>
    <t>P Daly </t>
  </si>
  <si>
    <t>82401168 </t>
  </si>
  <si>
    <t>C Mulqueen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</si>
  <si>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</si>
  <si>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</si>
  <si>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</si>
  <si>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</si>
  <si>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</si>
  <si>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</si>
  <si>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</si>
  <si>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</si>
  <si>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</si>
  <si>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</si>
  <si>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</si>
  <si>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</si>
  <si>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</si>
  <si>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</si>
  <si>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</si>
  <si>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C Cunningham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</si>
  <si>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</si>
  <si>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</si>
  <si>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</si>
  <si>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</si>
  <si>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</si>
  <si>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</si>
  <si>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</si>
  <si>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82992685 </t>
  </si>
  <si>
    <t>T MacNeil </t>
  </si>
  <si>
    <t>83007881 </t>
  </si>
  <si>
    <t>A Blomer </t>
  </si>
  <si>
    <t>83038517 </t>
  </si>
  <si>
    <t>J Mitton </t>
  </si>
  <si>
    <t>Annual </t>
  </si>
  <si>
    <t>83038535 </t>
  </si>
  <si>
    <t>83151578 </t>
  </si>
  <si>
    <t>S Moffatt </t>
  </si>
  <si>
    <t>83176449 </t>
  </si>
  <si>
    <t>L Smith </t>
  </si>
  <si>
    <t>83176468 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</si>
  <si>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</si>
  <si>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</si>
  <si>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</si>
  <si>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</si>
  <si>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</si>
  <si>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</si>
  <si>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</si>
  <si>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83432486 </t>
  </si>
  <si>
    <t>B Castle </t>
  </si>
  <si>
    <t>83432495 </t>
  </si>
  <si>
    <t>B Divilly </t>
  </si>
  <si>
    <t>83486421 </t>
  </si>
  <si>
    <t>P Cannon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</si>
  <si>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</si>
  <si>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</si>
  <si>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</si>
  <si>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</si>
  <si>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</si>
  <si>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</si>
  <si>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</si>
  <si>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</si>
  <si>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</si>
  <si>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</si>
  <si>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</si>
  <si>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</si>
  <si>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</si>
  <si>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</si>
  <si>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</si>
  <si>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</si>
  <si>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</si>
  <si>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</si>
  <si>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</si>
  <si>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84641573 </t>
  </si>
  <si>
    <t>84641699 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</si>
  <si>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</si>
  <si>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</si>
  <si>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</si>
  <si>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</si>
  <si>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</si>
  <si>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</si>
  <si>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</si>
  <si>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</si>
  <si>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</si>
  <si>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</si>
  <si>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</si>
  <si>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</si>
  <si>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</si>
  <si>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</si>
  <si>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</si>
  <si>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</si>
  <si>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V Kalandadze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</si>
  <si>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</si>
  <si>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</si>
  <si>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</si>
  <si>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</si>
  <si>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</si>
  <si>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</si>
  <si>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</si>
  <si>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</si>
  <si>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</si>
  <si>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</si>
  <si>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</si>
  <si>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</si>
  <si>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</si>
  <si>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</si>
  <si>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</si>
  <si>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</si>
  <si>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</si>
  <si>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</si>
  <si>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85239178 </t>
  </si>
  <si>
    <t>L McGonigle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</si>
  <si>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</si>
  <si>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</si>
  <si>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</si>
  <si>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</si>
  <si>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</si>
  <si>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</si>
  <si>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</si>
  <si>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</si>
  <si>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</si>
  <si>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</si>
  <si>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</si>
  <si>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Full Contract Reversal </t>
  </si>
  <si>
    <t>85360559 </t>
  </si>
  <si>
    <t>85365372 </t>
  </si>
  <si>
    <t>M Slattery </t>
  </si>
  <si>
    <t>85365668 </t>
  </si>
  <si>
    <t>T Campbell </t>
  </si>
  <si>
    <t>85409401 </t>
  </si>
  <si>
    <t>Dishonour Processing </t>
  </si>
  <si>
    <t>81255853 </t>
  </si>
  <si>
    <t>A Roche </t>
  </si>
  <si>
    <t>81259572 </t>
  </si>
  <si>
    <t>G O'Neill </t>
  </si>
  <si>
    <t>Non-Standard SP PRSA </t>
  </si>
  <si>
    <t>81437771 </t>
  </si>
  <si>
    <t>82193418 </t>
  </si>
  <si>
    <t>D Fioravanti </t>
  </si>
  <si>
    <t>82862421 </t>
  </si>
  <si>
    <t>83411368 </t>
  </si>
  <si>
    <t>80976871 </t>
  </si>
  <si>
    <t>Non-Standard AVC SP PRSA </t>
  </si>
  <si>
    <t>81902886 </t>
  </si>
  <si>
    <t>A Cassidy </t>
  </si>
  <si>
    <t>81964061 </t>
  </si>
  <si>
    <t>G Gannon </t>
  </si>
  <si>
    <t>82170093 </t>
  </si>
  <si>
    <t>82170128 </t>
  </si>
  <si>
    <t>82301396 </t>
  </si>
  <si>
    <t>S Kinsella </t>
  </si>
  <si>
    <t>82793644 </t>
  </si>
  <si>
    <t>O Delaney </t>
  </si>
  <si>
    <t>83038428 </t>
  </si>
  <si>
    <t>P Mitton </t>
  </si>
  <si>
    <t>83074085 </t>
  </si>
  <si>
    <t>L ONeill </t>
  </si>
  <si>
    <t>83310061 </t>
  </si>
  <si>
    <t>84240421 </t>
  </si>
  <si>
    <t>84739254 </t>
  </si>
  <si>
    <t>85442014 </t>
  </si>
  <si>
    <t>C Hickey </t>
  </si>
  <si>
    <t>85442337 </t>
  </si>
  <si>
    <t>11297326 </t>
  </si>
  <si>
    <t>M McGrath </t>
  </si>
  <si>
    <t>Standard Variable AP PRSA </t>
  </si>
  <si>
    <t>60500868 </t>
  </si>
  <si>
    <t>An Post (PRSA) </t>
  </si>
  <si>
    <t>80792646 </t>
  </si>
  <si>
    <t>80849384 </t>
  </si>
  <si>
    <t>M Fleming </t>
  </si>
  <si>
    <t>80849419 </t>
  </si>
  <si>
    <t>81632304 </t>
  </si>
  <si>
    <t>81828131 </t>
  </si>
  <si>
    <t>82105944 </t>
  </si>
  <si>
    <t>83118384 </t>
  </si>
  <si>
    <t>Claire Hickey &amp; Martin Freeney</t>
  </si>
  <si>
    <t xml:space="preserve">Regular Premium </t>
  </si>
  <si>
    <t>€240</t>
  </si>
  <si>
    <t>€168</t>
  </si>
  <si>
    <t>Scott Fitzgerald</t>
  </si>
  <si>
    <t xml:space="preserve">Protection </t>
  </si>
  <si>
    <t xml:space="preserve">Income Protection </t>
  </si>
  <si>
    <t>€880.84</t>
  </si>
  <si>
    <t xml:space="preserve">Michelle Leydon </t>
  </si>
  <si>
    <t xml:space="preserve">RP Increase </t>
  </si>
  <si>
    <t>€4,800</t>
  </si>
  <si>
    <t>Micheal Leydon</t>
  </si>
  <si>
    <t>€6,225</t>
  </si>
  <si>
    <t>Single Premium Transfer</t>
  </si>
  <si>
    <t>Total Trail</t>
  </si>
  <si>
    <t>Loy A, Miss</t>
  </si>
  <si>
    <t>Kavanagh P, Mr</t>
  </si>
  <si>
    <t>Keane A, Miss</t>
  </si>
  <si>
    <t>Keegan M, Miss</t>
  </si>
  <si>
    <t>McGuinness D, Mr</t>
  </si>
  <si>
    <t>Moreira Teixeira Hat</t>
  </si>
  <si>
    <t>Hogan F, Miss</t>
  </si>
  <si>
    <t>Kavanagh C, Miss</t>
  </si>
  <si>
    <t>Hopkins E, Miss</t>
  </si>
  <si>
    <t>Roche K, Miss</t>
  </si>
  <si>
    <t>Miller L, Ms</t>
  </si>
  <si>
    <t>Maguire P, Mr</t>
  </si>
  <si>
    <t>Campbell E, Mr</t>
  </si>
  <si>
    <t>Brown A, Mr</t>
  </si>
  <si>
    <t>Fitzpatrick M, Miss</t>
  </si>
  <si>
    <t>McIvor J, Mr</t>
  </si>
  <si>
    <t>Woods P, Mr</t>
  </si>
  <si>
    <t>Warren S, Mr</t>
  </si>
  <si>
    <t>Taylor L, Ms</t>
  </si>
  <si>
    <t>Byrne E, Miss</t>
  </si>
  <si>
    <t>Geraghty C, Miss</t>
  </si>
  <si>
    <t>O'Reilly S, Mr</t>
  </si>
  <si>
    <t>Crowe S, Mr</t>
  </si>
  <si>
    <t>Donohoe C, Miss</t>
  </si>
  <si>
    <t>Kelleher G, Mr</t>
  </si>
  <si>
    <t>Naughton A, Miss</t>
  </si>
  <si>
    <t>Malone S, Miss</t>
  </si>
  <si>
    <t>Horgan S, Miss</t>
  </si>
  <si>
    <t>O'Gorman S, Ms</t>
  </si>
  <si>
    <t>Sherry C, Ms</t>
  </si>
  <si>
    <t>Farrell A, Miss</t>
  </si>
  <si>
    <t>Byrne L, Miss</t>
  </si>
  <si>
    <t>Quigley A, Mr</t>
  </si>
  <si>
    <t>Slater A, Miss</t>
  </si>
  <si>
    <t>Groome T, Mr</t>
  </si>
  <si>
    <t>Mynes J, Mrs</t>
  </si>
  <si>
    <t>Archbold L, Mrs</t>
  </si>
  <si>
    <t>Doyle M, Mr</t>
  </si>
  <si>
    <t>O'Connor C, Mr</t>
  </si>
  <si>
    <t>Rigney A, Mr</t>
  </si>
  <si>
    <t>Butler B, Mr</t>
  </si>
  <si>
    <t>Mendoza J, Mrs</t>
  </si>
  <si>
    <t>Cribben S, Miss</t>
  </si>
  <si>
    <t>Brewster R, Mr</t>
  </si>
  <si>
    <t>O'Reilly P, Mr</t>
  </si>
  <si>
    <t>Boyle A, Miss</t>
  </si>
  <si>
    <t>Bekker T, Mrs</t>
  </si>
  <si>
    <t>Pararajasingam S, Mr</t>
  </si>
  <si>
    <t>Logue J, Mr</t>
  </si>
  <si>
    <t>O'Reilly D, Miss</t>
  </si>
  <si>
    <t>Kent N, Mrs</t>
  </si>
  <si>
    <t>Iacob C, Mrs</t>
  </si>
  <si>
    <t>Burns E, Ms</t>
  </si>
  <si>
    <t>McLoughlin L, Miss</t>
  </si>
  <si>
    <t>Houlihan E, Ms</t>
  </si>
  <si>
    <t>Fahy D, Miss</t>
  </si>
  <si>
    <t>Scully F, Mr</t>
  </si>
  <si>
    <t>O'Keeffe A, Miss</t>
  </si>
  <si>
    <t>Clarke D, Mr</t>
  </si>
  <si>
    <t>Cahill P, Mr</t>
  </si>
  <si>
    <t>Burke E, Mr</t>
  </si>
  <si>
    <t>Kennedy S, Mrs</t>
  </si>
  <si>
    <t>Ladd A, Mr</t>
  </si>
  <si>
    <t>Cusack P, Mr</t>
  </si>
  <si>
    <t>Collins A, Mrs</t>
  </si>
  <si>
    <t>Colllins A, Mrs</t>
  </si>
  <si>
    <t>€34,855.05</t>
  </si>
  <si>
    <t>Carried Forward</t>
  </si>
  <si>
    <t>Total YTD</t>
  </si>
  <si>
    <t>€804.97</t>
  </si>
  <si>
    <t>€48,655.62</t>
  </si>
  <si>
    <t>€9,269.30</t>
  </si>
  <si>
    <t>€57,924.92</t>
  </si>
  <si>
    <t>€316,629.81</t>
  </si>
  <si>
    <t>€374,554.73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</si>
</sst>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8" formatCode="&quot;€&quot;#,##0.00;[Red]\-&quot;€&quot;#,##0.00"/>
    <numFmt numFmtId="164" formatCode="&quot;€&quot;###,###.00"/>
  </numFmts>
  <fonts count="17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0"/>
      <color rgb="FFFF0000"/>
      <name val="Tahoma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Tahoma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5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Alignment="0" applyProtection="0"/>
    <xf numFmtId="0" fontId="15" fillId="0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Fill="0" applyAlignment="0" applyProtection="0"/>
    <xf numFmtId="0" fontId="15" fillId="0" borderId="0" applyNumberFormat="0" applyFill="0" applyAlignment="0" applyProtection="0"/>
    <xf numFmtId="0" fontId="15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Alignment="0" applyProtection="0"/>
    <xf numFmtId="0" fontId="15" fillId="0" borderId="0" applyNumberFormat="0" applyFill="0" applyAlignment="0" applyProtection="0"/>
    <xf numFmtId="0" fontId="15" fillId="0" borderId="0" applyNumberFormat="0" applyBorder="0" applyAlignment="0" applyProtection="0"/>
    <xf numFmtId="0" fontId="15" fillId="0" borderId="0"/>
    <xf numFmtId="0" fontId="15" fillId="0" borderId="0" applyNumberFormat="0" applyFont="0" applyAlignment="0" applyProtection="0"/>
    <xf numFmtId="0" fontId="15" fillId="0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4" fontId="3" fillId="0" borderId="0" xfId="0" applyNumberFormat="1" applyFont="1"/>
    <xf numFmtId="0" fontId="9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right"/>
    </xf>
    <xf numFmtId="0" fontId="12" fillId="0" borderId="0" xfId="0" applyFont="1"/>
    <xf numFmtId="49" fontId="12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10" fillId="0" borderId="0" xfId="0" applyNumberFormat="1" applyFont="1"/>
    <xf numFmtId="49" fontId="13" fillId="2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14" fontId="13" fillId="2" borderId="1" xfId="0" applyNumberFormat="1" applyFont="1" applyFill="1" applyBorder="1" applyAlignment="1">
      <alignment wrapText="1"/>
    </xf>
    <xf numFmtId="8" fontId="11" fillId="2" borderId="1" xfId="0" applyNumberFormat="1" applyFont="1" applyFill="1" applyBorder="1" applyAlignment="1">
      <alignment wrapText="1"/>
    </xf>
    <xf numFmtId="6" fontId="0" fillId="0" borderId="0" xfId="0" applyNumberFormat="1"/>
    <xf numFmtId="49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/>
    <xf numFmtId="49" fontId="0" fillId="0" borderId="0" xfId="0" applyNumberFormat="1"/>
    <xf numFmtId="49" fontId="11" fillId="0" borderId="0" xfId="0" applyNumberFormat="1" applyFont="1" applyAlignment="1">
      <alignment wrapText="1"/>
    </xf>
    <xf numFmtId="0" fontId="14" fillId="3" borderId="0" xfId="0" applyFont="1" applyFill="1"/>
    <xf numFmtId="0" fontId="15" fillId="0" borderId="0" xfId="1"/>
    <xf numFmtId="14" fontId="15" fillId="0" borderId="0" xfId="1" applyNumberFormat="1"/>
    <xf numFmtId="0" fontId="15" fillId="0" borderId="0" xfId="1" applyAlignment="1">
      <alignment horizontal="left"/>
    </xf>
    <xf numFmtId="49" fontId="15" fillId="0" borderId="0" xfId="1" applyNumberFormat="1"/>
    <xf numFmtId="2" fontId="15" fillId="0" borderId="0" xfId="1" applyNumberFormat="1"/>
    <xf numFmtId="164" fontId="15" fillId="0" borderId="0" xfId="1" applyNumberFormat="1"/>
    <xf numFmtId="49" fontId="11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0" fontId="6" fillId="2" borderId="1" xfId="0" applyFont="1" applyFill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4" fontId="6" fillId="2" borderId="1" xfId="0" applyNumberFormat="1" applyFont="1" applyFill="1" applyBorder="1"/>
    <xf numFmtId="0" fontId="8" fillId="2" borderId="1" xfId="0" applyFont="1" applyFill="1" applyBorder="1"/>
    <xf numFmtId="14" fontId="8" fillId="2" borderId="1" xfId="0" applyNumberFormat="1" applyFont="1" applyFill="1" applyBorder="1"/>
    <xf numFmtId="49" fontId="8" fillId="2" borderId="1" xfId="0" applyNumberFormat="1" applyFont="1" applyFill="1" applyBorder="1"/>
    <xf numFmtId="4" fontId="8" fillId="2" borderId="1" xfId="0" applyNumberFormat="1" applyFont="1" applyFill="1" applyBorder="1"/>
    <xf numFmtId="49" fontId="11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8" fontId="8" fillId="2" borderId="1" xfId="0" applyNumberFormat="1" applyFont="1" applyFill="1" applyBorder="1"/>
    <xf numFmtId="164" fontId="4" fillId="0" borderId="0" xfId="1" applyNumberFormat="1" applyFont="1"/>
    <xf numFmtId="49" fontId="12" fillId="0" borderId="0" xfId="0" applyNumberFormat="1" applyFont="1" applyAlignment="1">
      <alignment horizontal="left"/>
    </xf>
    <xf numFmtId="0" fontId="16" fillId="0" borderId="0" xfId="0" applyFont="1"/>
    <xf numFmtId="49" fontId="16" fillId="0" borderId="0" xfId="0" applyNumberFormat="1" applyFont="1" applyAlignment="1">
      <alignment horizontal="right"/>
    </xf>
    <xf numFmtId="10" fontId="4" fillId="0" borderId="0" xfId="0" applyNumberFormat="1" applyFont="1" applyAlignment="1">
      <alignment wrapText="1"/>
    </xf>
    <xf numFmtId="8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</cellXfs>
  <cellStyles count="44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G27"/>
  <sheetViews>
    <sheetView tabSelected="1" workbookViewId="0">
      <selection activeCell="I25" sqref="I25"/>
    </sheetView>
  </sheetViews>
  <sheetFormatPr defaultRowHeight="14.5" x14ac:dyDescent="0.35"/>
  <cols>
    <col min="1" max="1" width="25.453125" customWidth="1"/>
    <col min="2" max="2" width="17.26953125" customWidth="1"/>
    <col min="3" max="3" width="12.7265625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7" x14ac:dyDescent="0.3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9"/>
      <c r="G1" s="19"/>
    </row>
    <row r="2" spans="1:7" ht="29" x14ac:dyDescent="0.35">
      <c r="A2" s="19" t="s">
        <v>169</v>
      </c>
      <c r="B2" s="19" t="s">
        <v>172</v>
      </c>
      <c r="C2" s="19" t="s">
        <v>171</v>
      </c>
      <c r="D2" s="45" t="s">
        <v>751</v>
      </c>
      <c r="E2" s="35" t="s">
        <v>173</v>
      </c>
      <c r="F2" s="19"/>
      <c r="G2" s="19"/>
    </row>
    <row r="3" spans="1:7" x14ac:dyDescent="0.35">
      <c r="A3" s="19" t="s">
        <v>357</v>
      </c>
      <c r="B3" s="19" t="s">
        <v>358</v>
      </c>
      <c r="C3" s="19" t="s">
        <v>11</v>
      </c>
      <c r="D3" s="19" t="s">
        <v>359</v>
      </c>
      <c r="E3" s="35" t="s">
        <v>360</v>
      </c>
      <c r="F3" s="19"/>
      <c r="G3" s="19"/>
    </row>
    <row r="4" spans="1:7" x14ac:dyDescent="0.35">
      <c r="A4" s="19" t="s">
        <v>357</v>
      </c>
      <c r="B4" s="19" t="s">
        <v>358</v>
      </c>
      <c r="C4" s="19" t="s">
        <v>11</v>
      </c>
      <c r="D4" s="19" t="s">
        <v>359</v>
      </c>
      <c r="E4" s="35" t="s">
        <v>360</v>
      </c>
      <c r="F4" s="19"/>
      <c r="G4" s="19"/>
    </row>
    <row r="5" spans="1:7" ht="29" x14ac:dyDescent="0.35">
      <c r="A5" s="45" t="s">
        <v>361</v>
      </c>
      <c r="B5" s="19" t="s">
        <v>358</v>
      </c>
      <c r="C5" s="19" t="s">
        <v>11</v>
      </c>
      <c r="D5" s="19" t="s">
        <v>359</v>
      </c>
      <c r="E5" s="35" t="s">
        <v>362</v>
      </c>
      <c r="F5" s="19"/>
      <c r="G5" s="19"/>
    </row>
    <row r="6" spans="1:7" ht="29" x14ac:dyDescent="0.35">
      <c r="A6" s="45" t="s">
        <v>738</v>
      </c>
      <c r="B6" s="19" t="s">
        <v>358</v>
      </c>
      <c r="C6" s="19" t="s">
        <v>5</v>
      </c>
      <c r="D6" s="19" t="s">
        <v>739</v>
      </c>
      <c r="E6" s="54" t="s">
        <v>740</v>
      </c>
      <c r="F6" s="19"/>
      <c r="G6" s="19"/>
    </row>
    <row r="7" spans="1:7" ht="29" x14ac:dyDescent="0.35">
      <c r="A7" s="45" t="s">
        <v>738</v>
      </c>
      <c r="B7" s="19" t="s">
        <v>358</v>
      </c>
      <c r="C7" s="19" t="s">
        <v>5</v>
      </c>
      <c r="D7" s="19" t="s">
        <v>739</v>
      </c>
      <c r="E7" s="54" t="s">
        <v>741</v>
      </c>
      <c r="F7" s="19"/>
      <c r="G7" s="19"/>
    </row>
    <row r="8" spans="1:7" x14ac:dyDescent="0.35">
      <c r="A8" s="45" t="s">
        <v>742</v>
      </c>
      <c r="B8" s="19" t="s">
        <v>743</v>
      </c>
      <c r="C8" s="19" t="s">
        <v>5</v>
      </c>
      <c r="D8" s="55" t="s">
        <v>744</v>
      </c>
      <c r="E8" s="54" t="s">
        <v>745</v>
      </c>
      <c r="F8" s="19"/>
      <c r="G8" s="19"/>
    </row>
    <row r="9" spans="1:7" x14ac:dyDescent="0.35">
      <c r="A9" s="45" t="s">
        <v>746</v>
      </c>
      <c r="B9" s="19" t="s">
        <v>170</v>
      </c>
      <c r="C9" s="19" t="s">
        <v>5</v>
      </c>
      <c r="D9" s="55" t="s">
        <v>747</v>
      </c>
      <c r="E9" s="54" t="s">
        <v>748</v>
      </c>
      <c r="F9" s="19"/>
      <c r="G9" s="19"/>
    </row>
    <row r="10" spans="1:7" x14ac:dyDescent="0.35">
      <c r="A10" s="45" t="s">
        <v>749</v>
      </c>
      <c r="B10" s="19" t="s">
        <v>170</v>
      </c>
      <c r="C10" s="19" t="s">
        <v>5</v>
      </c>
      <c r="D10" s="19" t="s">
        <v>747</v>
      </c>
      <c r="E10" s="54" t="s">
        <v>750</v>
      </c>
      <c r="F10" s="19"/>
      <c r="G10" s="19"/>
    </row>
    <row r="11" spans="1:7" x14ac:dyDescent="0.35">
      <c r="A11" s="45"/>
      <c r="B11" s="19"/>
      <c r="C11" s="19"/>
      <c r="D11" s="19"/>
      <c r="E11" s="43"/>
      <c r="F11" s="19"/>
      <c r="G11" s="19"/>
    </row>
    <row r="12" spans="1:7" x14ac:dyDescent="0.35">
      <c r="A12" s="18" t="s">
        <v>7</v>
      </c>
      <c r="B12" s="18"/>
      <c r="C12" s="18" t="s">
        <v>8</v>
      </c>
      <c r="D12" s="18" t="s">
        <v>9</v>
      </c>
      <c r="E12" s="58" t="s">
        <v>819</v>
      </c>
      <c r="F12" s="19"/>
      <c r="G12" s="19"/>
    </row>
    <row r="13" spans="1:7" x14ac:dyDescent="0.35">
      <c r="A13" s="19"/>
      <c r="B13" s="19"/>
      <c r="C13" s="19"/>
      <c r="D13" s="19"/>
      <c r="E13" s="20"/>
      <c r="F13" s="19"/>
      <c r="G13" s="19"/>
    </row>
    <row r="14" spans="1:7" x14ac:dyDescent="0.35">
      <c r="A14" s="19"/>
      <c r="B14" s="19"/>
      <c r="C14" s="19"/>
      <c r="D14" s="21" t="s">
        <v>124</v>
      </c>
      <c r="E14" s="22" t="s">
        <v>823</v>
      </c>
      <c r="F14" s="19"/>
      <c r="G14" s="33">
        <f>E14-E12</f>
        <v>13800.57</v>
      </c>
    </row>
    <row r="15" spans="1:7" x14ac:dyDescent="0.35">
      <c r="A15" s="18" t="s">
        <v>10</v>
      </c>
      <c r="B15" s="19"/>
      <c r="C15" s="19"/>
      <c r="D15" s="19"/>
      <c r="E15" s="19"/>
      <c r="F15" s="19"/>
      <c r="G15" s="19"/>
    </row>
    <row r="16" spans="1:7" x14ac:dyDescent="0.35">
      <c r="A16" s="19" t="s">
        <v>11</v>
      </c>
      <c r="B16" s="25">
        <v>2475.89</v>
      </c>
      <c r="C16" s="19"/>
      <c r="D16" s="19"/>
      <c r="E16" s="19"/>
      <c r="F16" s="19"/>
      <c r="G16" s="19"/>
    </row>
    <row r="17" spans="1:7" x14ac:dyDescent="0.35">
      <c r="A17" s="19" t="s">
        <v>5</v>
      </c>
      <c r="B17" s="29">
        <v>4414.43</v>
      </c>
      <c r="C17" s="19"/>
      <c r="D17" s="19"/>
      <c r="E17" s="19"/>
      <c r="F17" s="19"/>
      <c r="G17" s="19"/>
    </row>
    <row r="18" spans="1:7" x14ac:dyDescent="0.35">
      <c r="A18" s="19" t="s">
        <v>6</v>
      </c>
      <c r="B18" s="31" t="s">
        <v>176</v>
      </c>
      <c r="C18" s="19"/>
      <c r="D18" s="19"/>
      <c r="E18" s="19"/>
      <c r="F18" s="19"/>
      <c r="G18" s="19"/>
    </row>
    <row r="19" spans="1:7" x14ac:dyDescent="0.35">
      <c r="A19" s="19" t="s">
        <v>12</v>
      </c>
      <c r="B19" s="20" t="s">
        <v>217</v>
      </c>
      <c r="C19" s="19"/>
      <c r="D19" s="19"/>
      <c r="E19" s="19"/>
      <c r="F19" s="19"/>
      <c r="G19" s="19"/>
    </row>
    <row r="20" spans="1:7" x14ac:dyDescent="0.35">
      <c r="A20" s="19" t="s">
        <v>13</v>
      </c>
      <c r="B20" s="20" t="s">
        <v>822</v>
      </c>
      <c r="C20" s="19"/>
      <c r="D20" s="19"/>
      <c r="E20" s="19"/>
      <c r="F20" s="19"/>
      <c r="G20" s="19"/>
    </row>
    <row r="21" spans="1:7" x14ac:dyDescent="0.35">
      <c r="A21" s="19" t="s">
        <v>14</v>
      </c>
      <c r="B21" s="20" t="s">
        <v>242</v>
      </c>
      <c r="C21" s="19"/>
      <c r="D21" s="19"/>
      <c r="E21" s="19"/>
      <c r="F21" s="19"/>
      <c r="G21" s="19"/>
    </row>
    <row r="22" spans="1:7" x14ac:dyDescent="0.35">
      <c r="A22" s="19" t="s">
        <v>120</v>
      </c>
      <c r="B22" s="20" t="s">
        <v>241</v>
      </c>
      <c r="C22" s="19"/>
      <c r="D22" s="21" t="s">
        <v>15</v>
      </c>
      <c r="E22" s="22" t="s">
        <v>824</v>
      </c>
      <c r="F22" s="19"/>
      <c r="G22" s="19"/>
    </row>
    <row r="23" spans="1:7" x14ac:dyDescent="0.35">
      <c r="A23" s="19"/>
      <c r="B23" s="32"/>
      <c r="C23" s="19"/>
      <c r="D23" s="19"/>
      <c r="E23" s="33"/>
      <c r="F23" s="19"/>
      <c r="G23" s="19"/>
    </row>
    <row r="24" spans="1:7" x14ac:dyDescent="0.35">
      <c r="A24" s="19"/>
      <c r="B24" s="19"/>
      <c r="C24" s="19"/>
      <c r="D24" s="21" t="s">
        <v>139</v>
      </c>
      <c r="E24" s="22" t="s">
        <v>825</v>
      </c>
      <c r="F24" s="19"/>
      <c r="G24" s="19"/>
    </row>
    <row r="25" spans="1:7" x14ac:dyDescent="0.35">
      <c r="D25" s="59" t="s">
        <v>820</v>
      </c>
      <c r="E25" s="60" t="s">
        <v>826</v>
      </c>
    </row>
    <row r="26" spans="1:7" x14ac:dyDescent="0.35">
      <c r="D26" s="10" t="s">
        <v>821</v>
      </c>
      <c r="E26" s="44" t="s">
        <v>827</v>
      </c>
    </row>
    <row r="27" spans="1:7" x14ac:dyDescent="0.35">
      <c r="E27" s="34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P225"/>
  <sheetViews>
    <sheetView topLeftCell="D67" workbookViewId="0">
      <selection activeCell="F95" sqref="F95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18.453125" customWidth="1"/>
    <col min="5" max="5" width="12.7265625" customWidth="1"/>
    <col min="6" max="6" width="13.1796875" customWidth="1"/>
    <col min="7" max="7" width="14.54296875" customWidth="1"/>
    <col min="8" max="8" width="24.1796875" customWidth="1"/>
    <col min="9" max="9" width="12.453125" customWidth="1"/>
    <col min="10" max="10" width="11.54296875" customWidth="1"/>
    <col min="11" max="11" width="8.90625" customWidth="1"/>
    <col min="12" max="12" width="10.54296875" customWidth="1"/>
    <col min="13" max="13" width="22.81640625" customWidth="1"/>
    <col min="14" max="14" width="21.81640625" customWidth="1"/>
    <col min="15" max="15" width="15.54296875" customWidth="1"/>
  </cols>
  <sheetData>
    <row r="1" spans="1:16" x14ac:dyDescent="0.35">
      <c r="A1" t="s">
        <v>356</v>
      </c>
      <c r="B1" t="s">
        <v>355</v>
      </c>
      <c r="C1" t="s">
        <v>354</v>
      </c>
      <c r="D1" t="s">
        <v>221</v>
      </c>
      <c r="E1" t="s">
        <v>353</v>
      </c>
      <c r="F1" t="s">
        <v>352</v>
      </c>
      <c r="G1" t="s">
        <v>351</v>
      </c>
      <c r="H1" t="s">
        <v>350</v>
      </c>
      <c r="I1" t="s">
        <v>185</v>
      </c>
      <c r="J1" t="s">
        <v>349</v>
      </c>
      <c r="K1" t="s">
        <v>348</v>
      </c>
      <c r="L1" t="s">
        <v>180</v>
      </c>
      <c r="M1" t="s">
        <v>347</v>
      </c>
      <c r="N1" t="s">
        <v>346</v>
      </c>
      <c r="O1" t="s">
        <v>345</v>
      </c>
      <c r="P1" t="s">
        <v>344</v>
      </c>
    </row>
    <row r="2" spans="1:16" x14ac:dyDescent="0.35">
      <c r="A2">
        <v>21162</v>
      </c>
      <c r="B2" t="s">
        <v>264</v>
      </c>
      <c r="E2" t="s">
        <v>343</v>
      </c>
      <c r="G2">
        <v>94470707</v>
      </c>
      <c r="H2" t="s">
        <v>342</v>
      </c>
      <c r="I2" s="5">
        <v>45461</v>
      </c>
      <c r="J2" s="5">
        <v>43875</v>
      </c>
      <c r="L2" t="s">
        <v>16</v>
      </c>
      <c r="N2" t="s">
        <v>244</v>
      </c>
      <c r="O2">
        <v>5.61</v>
      </c>
      <c r="P2" t="s">
        <v>243</v>
      </c>
    </row>
    <row r="3" spans="1:16" x14ac:dyDescent="0.35">
      <c r="A3">
        <v>21162</v>
      </c>
      <c r="B3" t="s">
        <v>312</v>
      </c>
      <c r="E3" t="s">
        <v>341</v>
      </c>
      <c r="G3">
        <v>36960292</v>
      </c>
      <c r="H3" t="s">
        <v>340</v>
      </c>
      <c r="I3" s="5">
        <v>45461</v>
      </c>
      <c r="J3" s="5">
        <v>44151</v>
      </c>
      <c r="L3" t="s">
        <v>16</v>
      </c>
      <c r="N3" t="s">
        <v>244</v>
      </c>
      <c r="O3">
        <v>44.22</v>
      </c>
      <c r="P3" t="s">
        <v>243</v>
      </c>
    </row>
    <row r="4" spans="1:16" x14ac:dyDescent="0.35">
      <c r="A4">
        <v>21162</v>
      </c>
      <c r="B4" t="s">
        <v>324</v>
      </c>
      <c r="E4" t="s">
        <v>334</v>
      </c>
      <c r="G4">
        <v>94426635</v>
      </c>
      <c r="H4" t="s">
        <v>335</v>
      </c>
      <c r="I4" s="5">
        <v>45454</v>
      </c>
      <c r="J4" s="5">
        <v>43781</v>
      </c>
      <c r="L4" t="s">
        <v>16</v>
      </c>
      <c r="N4" t="s">
        <v>244</v>
      </c>
      <c r="O4">
        <v>20.86</v>
      </c>
      <c r="P4" t="s">
        <v>243</v>
      </c>
    </row>
    <row r="5" spans="1:16" x14ac:dyDescent="0.35">
      <c r="A5">
        <v>21162</v>
      </c>
      <c r="B5" t="s">
        <v>324</v>
      </c>
      <c r="E5" t="s">
        <v>331</v>
      </c>
      <c r="G5">
        <v>94425094</v>
      </c>
      <c r="H5" t="s">
        <v>335</v>
      </c>
      <c r="I5" s="5">
        <v>45454</v>
      </c>
      <c r="J5" s="5">
        <v>43777</v>
      </c>
      <c r="L5" t="s">
        <v>16</v>
      </c>
      <c r="N5" t="s">
        <v>244</v>
      </c>
      <c r="O5">
        <v>64.56</v>
      </c>
      <c r="P5" t="s">
        <v>243</v>
      </c>
    </row>
    <row r="6" spans="1:16" x14ac:dyDescent="0.35">
      <c r="A6">
        <v>21162</v>
      </c>
      <c r="B6" t="s">
        <v>339</v>
      </c>
      <c r="E6" t="s">
        <v>334</v>
      </c>
      <c r="G6">
        <v>26035456</v>
      </c>
      <c r="H6" t="s">
        <v>338</v>
      </c>
      <c r="I6" s="5">
        <v>45454</v>
      </c>
      <c r="J6" s="5">
        <v>43900</v>
      </c>
      <c r="L6" t="s">
        <v>16</v>
      </c>
      <c r="N6" t="s">
        <v>244</v>
      </c>
      <c r="O6">
        <v>96.05</v>
      </c>
      <c r="P6" t="s">
        <v>243</v>
      </c>
    </row>
    <row r="7" spans="1:16" x14ac:dyDescent="0.35">
      <c r="A7">
        <v>21162</v>
      </c>
      <c r="B7" t="s">
        <v>261</v>
      </c>
      <c r="E7" t="s">
        <v>336</v>
      </c>
      <c r="G7">
        <v>94425426</v>
      </c>
      <c r="H7" t="s">
        <v>333</v>
      </c>
      <c r="I7" s="5">
        <v>45454</v>
      </c>
      <c r="J7" s="5">
        <v>43837</v>
      </c>
      <c r="L7" t="s">
        <v>17</v>
      </c>
      <c r="N7" t="s">
        <v>244</v>
      </c>
      <c r="O7">
        <v>25.76</v>
      </c>
      <c r="P7" t="s">
        <v>243</v>
      </c>
    </row>
    <row r="8" spans="1:16" x14ac:dyDescent="0.35">
      <c r="A8">
        <v>21162</v>
      </c>
      <c r="B8" t="s">
        <v>247</v>
      </c>
      <c r="E8" t="s">
        <v>337</v>
      </c>
      <c r="G8">
        <v>94403525</v>
      </c>
      <c r="H8" t="s">
        <v>245</v>
      </c>
      <c r="I8" s="5">
        <v>45454</v>
      </c>
      <c r="J8" s="5">
        <v>43781</v>
      </c>
      <c r="L8" t="s">
        <v>16</v>
      </c>
      <c r="N8" t="s">
        <v>244</v>
      </c>
      <c r="O8">
        <v>34.369999999999997</v>
      </c>
      <c r="P8" t="s">
        <v>243</v>
      </c>
    </row>
    <row r="9" spans="1:16" x14ac:dyDescent="0.35">
      <c r="A9">
        <v>21162</v>
      </c>
      <c r="B9" t="s">
        <v>324</v>
      </c>
      <c r="E9" t="s">
        <v>336</v>
      </c>
      <c r="G9">
        <v>94425418</v>
      </c>
      <c r="H9" t="s">
        <v>335</v>
      </c>
      <c r="I9" s="5">
        <v>45447</v>
      </c>
      <c r="J9" s="5">
        <v>43770</v>
      </c>
      <c r="L9" t="s">
        <v>16</v>
      </c>
      <c r="N9" t="s">
        <v>244</v>
      </c>
      <c r="O9">
        <v>20.84</v>
      </c>
      <c r="P9" t="s">
        <v>243</v>
      </c>
    </row>
    <row r="10" spans="1:16" x14ac:dyDescent="0.35">
      <c r="A10">
        <v>21162</v>
      </c>
      <c r="B10" t="s">
        <v>261</v>
      </c>
      <c r="E10" t="s">
        <v>334</v>
      </c>
      <c r="G10">
        <v>94426651</v>
      </c>
      <c r="H10" t="s">
        <v>333</v>
      </c>
      <c r="I10" s="5">
        <v>45447</v>
      </c>
      <c r="J10" s="5">
        <v>43831</v>
      </c>
      <c r="L10" t="s">
        <v>17</v>
      </c>
      <c r="N10" t="s">
        <v>244</v>
      </c>
      <c r="O10">
        <v>29.72</v>
      </c>
      <c r="P10" t="s">
        <v>243</v>
      </c>
    </row>
    <row r="11" spans="1:16" x14ac:dyDescent="0.35">
      <c r="A11">
        <v>21162</v>
      </c>
      <c r="B11" t="s">
        <v>261</v>
      </c>
      <c r="E11" t="s">
        <v>331</v>
      </c>
      <c r="G11">
        <v>94425086</v>
      </c>
      <c r="H11" t="s">
        <v>333</v>
      </c>
      <c r="I11" s="5">
        <v>45447</v>
      </c>
      <c r="J11" s="5">
        <v>43800</v>
      </c>
      <c r="L11" t="s">
        <v>17</v>
      </c>
      <c r="N11" t="s">
        <v>244</v>
      </c>
      <c r="O11">
        <v>59.98</v>
      </c>
      <c r="P11" t="s">
        <v>243</v>
      </c>
    </row>
    <row r="12" spans="1:16" x14ac:dyDescent="0.35">
      <c r="A12">
        <v>20732</v>
      </c>
      <c r="B12" t="s">
        <v>290</v>
      </c>
      <c r="E12" t="s">
        <v>331</v>
      </c>
      <c r="G12">
        <v>63121541</v>
      </c>
      <c r="H12" t="s">
        <v>332</v>
      </c>
      <c r="I12" s="5">
        <v>45468</v>
      </c>
      <c r="J12" s="5">
        <v>43885</v>
      </c>
      <c r="K12">
        <v>124.15</v>
      </c>
      <c r="L12" t="s">
        <v>17</v>
      </c>
      <c r="M12" t="s">
        <v>265</v>
      </c>
      <c r="N12" t="s">
        <v>257</v>
      </c>
      <c r="O12">
        <v>12.42</v>
      </c>
      <c r="P12" t="s">
        <v>18</v>
      </c>
    </row>
    <row r="13" spans="1:16" x14ac:dyDescent="0.35">
      <c r="A13">
        <v>20732</v>
      </c>
      <c r="B13" t="s">
        <v>290</v>
      </c>
      <c r="E13" t="s">
        <v>331</v>
      </c>
      <c r="G13">
        <v>63121541</v>
      </c>
      <c r="H13" t="s">
        <v>332</v>
      </c>
      <c r="I13" s="5">
        <v>45468</v>
      </c>
      <c r="J13" s="5">
        <v>44251</v>
      </c>
      <c r="K13">
        <v>4.97</v>
      </c>
      <c r="L13" t="s">
        <v>17</v>
      </c>
      <c r="M13" t="s">
        <v>258</v>
      </c>
      <c r="N13" t="s">
        <v>257</v>
      </c>
      <c r="O13">
        <v>0.5</v>
      </c>
      <c r="P13" t="s">
        <v>18</v>
      </c>
    </row>
    <row r="14" spans="1:16" x14ac:dyDescent="0.35">
      <c r="A14">
        <v>20732</v>
      </c>
      <c r="B14" t="s">
        <v>290</v>
      </c>
      <c r="E14" t="s">
        <v>331</v>
      </c>
      <c r="G14">
        <v>63121541</v>
      </c>
      <c r="H14" t="s">
        <v>332</v>
      </c>
      <c r="I14" s="5">
        <v>45468</v>
      </c>
      <c r="J14" s="5">
        <v>44616</v>
      </c>
      <c r="K14">
        <v>5.17</v>
      </c>
      <c r="L14" t="s">
        <v>17</v>
      </c>
      <c r="M14" t="s">
        <v>258</v>
      </c>
      <c r="N14" t="s">
        <v>257</v>
      </c>
      <c r="O14">
        <v>0.52</v>
      </c>
      <c r="P14" t="s">
        <v>18</v>
      </c>
    </row>
    <row r="15" spans="1:16" x14ac:dyDescent="0.35">
      <c r="A15">
        <v>20732</v>
      </c>
      <c r="B15" t="s">
        <v>290</v>
      </c>
      <c r="E15" t="s">
        <v>331</v>
      </c>
      <c r="G15">
        <v>63121541</v>
      </c>
      <c r="H15" t="s">
        <v>332</v>
      </c>
      <c r="I15" s="5">
        <v>45468</v>
      </c>
      <c r="J15" s="5">
        <v>44981</v>
      </c>
      <c r="K15">
        <v>5.38</v>
      </c>
      <c r="L15" t="s">
        <v>17</v>
      </c>
      <c r="M15" t="s">
        <v>258</v>
      </c>
      <c r="N15" t="s">
        <v>257</v>
      </c>
      <c r="O15">
        <v>0.54</v>
      </c>
      <c r="P15" t="s">
        <v>18</v>
      </c>
    </row>
    <row r="16" spans="1:16" x14ac:dyDescent="0.35">
      <c r="A16">
        <v>20732</v>
      </c>
      <c r="B16" t="s">
        <v>290</v>
      </c>
      <c r="E16" t="s">
        <v>331</v>
      </c>
      <c r="G16">
        <v>63121542</v>
      </c>
      <c r="H16" t="s">
        <v>330</v>
      </c>
      <c r="I16" s="5">
        <v>45468</v>
      </c>
      <c r="J16" s="5">
        <v>43885</v>
      </c>
      <c r="K16">
        <v>104.51</v>
      </c>
      <c r="L16" t="s">
        <v>17</v>
      </c>
      <c r="M16" t="s">
        <v>265</v>
      </c>
      <c r="N16" t="s">
        <v>257</v>
      </c>
      <c r="O16">
        <v>10.45</v>
      </c>
      <c r="P16" t="s">
        <v>18</v>
      </c>
    </row>
    <row r="17" spans="1:16" x14ac:dyDescent="0.35">
      <c r="A17">
        <v>20732</v>
      </c>
      <c r="B17" t="s">
        <v>281</v>
      </c>
      <c r="E17" t="s">
        <v>286</v>
      </c>
      <c r="G17">
        <v>63187268</v>
      </c>
      <c r="H17" t="s">
        <v>279</v>
      </c>
      <c r="I17" s="5">
        <v>45468</v>
      </c>
      <c r="J17" s="5">
        <v>45478</v>
      </c>
      <c r="K17">
        <v>800</v>
      </c>
      <c r="L17" t="s">
        <v>17</v>
      </c>
      <c r="M17" t="s">
        <v>329</v>
      </c>
      <c r="N17" t="s">
        <v>328</v>
      </c>
      <c r="O17">
        <v>680</v>
      </c>
      <c r="P17" t="s">
        <v>98</v>
      </c>
    </row>
    <row r="18" spans="1:16" x14ac:dyDescent="0.35">
      <c r="A18">
        <v>20732</v>
      </c>
      <c r="B18" t="s">
        <v>281</v>
      </c>
      <c r="E18" t="s">
        <v>286</v>
      </c>
      <c r="G18">
        <v>63187268</v>
      </c>
      <c r="H18" t="s">
        <v>279</v>
      </c>
      <c r="I18" s="5">
        <v>45468</v>
      </c>
      <c r="J18" s="5">
        <v>45478</v>
      </c>
      <c r="K18">
        <v>-2000</v>
      </c>
      <c r="L18" t="s">
        <v>17</v>
      </c>
      <c r="M18" t="s">
        <v>329</v>
      </c>
      <c r="N18" t="s">
        <v>328</v>
      </c>
      <c r="O18">
        <v>-2350</v>
      </c>
      <c r="P18" t="s">
        <v>98</v>
      </c>
    </row>
    <row r="19" spans="1:16" x14ac:dyDescent="0.35">
      <c r="A19">
        <v>20732</v>
      </c>
      <c r="B19" t="s">
        <v>281</v>
      </c>
      <c r="E19" t="s">
        <v>286</v>
      </c>
      <c r="G19">
        <v>63187268</v>
      </c>
      <c r="H19" t="s">
        <v>279</v>
      </c>
      <c r="I19" s="5">
        <v>45468</v>
      </c>
      <c r="J19" s="5">
        <v>45478</v>
      </c>
      <c r="K19">
        <v>-1000</v>
      </c>
      <c r="L19" t="s">
        <v>17</v>
      </c>
      <c r="M19" t="s">
        <v>329</v>
      </c>
      <c r="N19" t="s">
        <v>328</v>
      </c>
      <c r="O19">
        <v>-850</v>
      </c>
      <c r="P19" t="s">
        <v>98</v>
      </c>
    </row>
    <row r="20" spans="1:16" x14ac:dyDescent="0.35">
      <c r="A20" s="10">
        <v>20732</v>
      </c>
      <c r="B20" s="10" t="s">
        <v>281</v>
      </c>
      <c r="C20" s="10"/>
      <c r="D20" s="10"/>
      <c r="E20" s="10" t="s">
        <v>321</v>
      </c>
      <c r="F20" s="10" t="s">
        <v>320</v>
      </c>
      <c r="G20" s="10">
        <v>63218692</v>
      </c>
      <c r="H20" s="10" t="s">
        <v>279</v>
      </c>
      <c r="I20" s="17">
        <v>45468</v>
      </c>
      <c r="J20" s="17">
        <v>45444</v>
      </c>
      <c r="K20" s="10">
        <v>140</v>
      </c>
      <c r="L20" s="10" t="s">
        <v>17</v>
      </c>
      <c r="M20" s="10" t="s">
        <v>265</v>
      </c>
      <c r="N20" s="10" t="s">
        <v>257</v>
      </c>
      <c r="O20" s="10">
        <v>168</v>
      </c>
      <c r="P20" s="10" t="s">
        <v>98</v>
      </c>
    </row>
    <row r="21" spans="1:16" x14ac:dyDescent="0.35">
      <c r="A21" s="10">
        <v>20732</v>
      </c>
      <c r="B21" s="10" t="s">
        <v>281</v>
      </c>
      <c r="C21" s="10"/>
      <c r="D21" s="10"/>
      <c r="E21" s="10" t="s">
        <v>321</v>
      </c>
      <c r="F21" s="10" t="s">
        <v>320</v>
      </c>
      <c r="G21" s="10">
        <v>63218826</v>
      </c>
      <c r="H21" s="10" t="s">
        <v>279</v>
      </c>
      <c r="I21" s="17">
        <v>45468</v>
      </c>
      <c r="J21" s="17">
        <v>45444</v>
      </c>
      <c r="K21" s="10">
        <v>140</v>
      </c>
      <c r="L21" s="10" t="s">
        <v>17</v>
      </c>
      <c r="M21" s="10" t="s">
        <v>265</v>
      </c>
      <c r="N21" s="10" t="s">
        <v>257</v>
      </c>
      <c r="O21" s="10">
        <v>168</v>
      </c>
      <c r="P21" s="10" t="s">
        <v>98</v>
      </c>
    </row>
    <row r="22" spans="1:16" x14ac:dyDescent="0.35">
      <c r="A22" s="10">
        <v>20732</v>
      </c>
      <c r="B22" s="10" t="s">
        <v>281</v>
      </c>
      <c r="C22" s="10"/>
      <c r="D22" s="10"/>
      <c r="E22" s="10" t="s">
        <v>327</v>
      </c>
      <c r="F22" s="10" t="s">
        <v>326</v>
      </c>
      <c r="G22" s="10">
        <v>63217436</v>
      </c>
      <c r="H22" s="10" t="s">
        <v>279</v>
      </c>
      <c r="I22" s="17">
        <v>45468</v>
      </c>
      <c r="J22" s="17">
        <v>45453</v>
      </c>
      <c r="K22" s="10">
        <v>140</v>
      </c>
      <c r="L22" s="10" t="s">
        <v>17</v>
      </c>
      <c r="M22" s="10" t="s">
        <v>265</v>
      </c>
      <c r="N22" s="10" t="s">
        <v>257</v>
      </c>
      <c r="O22" s="10">
        <v>168</v>
      </c>
      <c r="P22" s="10" t="s">
        <v>98</v>
      </c>
    </row>
    <row r="23" spans="1:16" x14ac:dyDescent="0.35">
      <c r="A23" s="10">
        <v>20732</v>
      </c>
      <c r="B23" s="10" t="s">
        <v>281</v>
      </c>
      <c r="C23" s="10"/>
      <c r="D23" s="10"/>
      <c r="E23" s="10" t="s">
        <v>327</v>
      </c>
      <c r="F23" s="10" t="s">
        <v>326</v>
      </c>
      <c r="G23" s="10">
        <v>63217436</v>
      </c>
      <c r="H23" s="10" t="s">
        <v>279</v>
      </c>
      <c r="I23" s="17">
        <v>45468</v>
      </c>
      <c r="J23" s="17">
        <v>45453</v>
      </c>
      <c r="K23" s="10">
        <v>1700</v>
      </c>
      <c r="L23" s="10" t="s">
        <v>17</v>
      </c>
      <c r="M23" s="10" t="s">
        <v>319</v>
      </c>
      <c r="N23" s="10" t="s">
        <v>319</v>
      </c>
      <c r="O23" s="10">
        <v>51</v>
      </c>
      <c r="P23" s="10" t="s">
        <v>98</v>
      </c>
    </row>
    <row r="24" spans="1:16" x14ac:dyDescent="0.35">
      <c r="A24">
        <v>20732</v>
      </c>
      <c r="B24" t="s">
        <v>324</v>
      </c>
      <c r="E24" t="s">
        <v>325</v>
      </c>
      <c r="G24">
        <v>50456619</v>
      </c>
      <c r="H24" t="s">
        <v>259</v>
      </c>
      <c r="I24" s="5">
        <v>45468</v>
      </c>
      <c r="J24" s="5">
        <v>44159</v>
      </c>
      <c r="L24" t="s">
        <v>16</v>
      </c>
      <c r="N24" t="s">
        <v>244</v>
      </c>
      <c r="O24">
        <v>7.68</v>
      </c>
      <c r="P24" t="s">
        <v>243</v>
      </c>
    </row>
    <row r="25" spans="1:16" x14ac:dyDescent="0.35">
      <c r="A25">
        <v>20732</v>
      </c>
      <c r="B25" t="s">
        <v>324</v>
      </c>
      <c r="E25" t="s">
        <v>323</v>
      </c>
      <c r="G25">
        <v>50456703</v>
      </c>
      <c r="H25" t="s">
        <v>259</v>
      </c>
      <c r="I25" s="5">
        <v>45468</v>
      </c>
      <c r="J25" s="5">
        <v>44159</v>
      </c>
      <c r="L25" t="s">
        <v>16</v>
      </c>
      <c r="N25" t="s">
        <v>244</v>
      </c>
      <c r="O25">
        <v>8.65</v>
      </c>
      <c r="P25" t="s">
        <v>243</v>
      </c>
    </row>
    <row r="26" spans="1:16" x14ac:dyDescent="0.35">
      <c r="A26">
        <v>20732</v>
      </c>
      <c r="B26" t="s">
        <v>256</v>
      </c>
      <c r="C26">
        <v>718650</v>
      </c>
      <c r="D26" t="s">
        <v>302</v>
      </c>
      <c r="E26" t="s">
        <v>301</v>
      </c>
      <c r="G26">
        <v>50443843</v>
      </c>
      <c r="H26" t="s">
        <v>300</v>
      </c>
      <c r="I26" s="5">
        <v>45468</v>
      </c>
      <c r="J26" s="5">
        <v>43731</v>
      </c>
      <c r="L26" t="s">
        <v>16</v>
      </c>
      <c r="N26" t="s">
        <v>244</v>
      </c>
      <c r="O26">
        <v>0.02</v>
      </c>
      <c r="P26" t="s">
        <v>243</v>
      </c>
    </row>
    <row r="27" spans="1:16" x14ac:dyDescent="0.35">
      <c r="A27">
        <v>20732</v>
      </c>
      <c r="B27" t="s">
        <v>256</v>
      </c>
      <c r="C27">
        <v>724233</v>
      </c>
      <c r="D27" t="s">
        <v>309</v>
      </c>
      <c r="E27" t="s">
        <v>308</v>
      </c>
      <c r="G27">
        <v>50476092</v>
      </c>
      <c r="H27" t="s">
        <v>253</v>
      </c>
      <c r="I27" s="5">
        <v>45468</v>
      </c>
      <c r="J27" s="5">
        <v>44617</v>
      </c>
      <c r="L27" t="s">
        <v>16</v>
      </c>
      <c r="N27" t="s">
        <v>244</v>
      </c>
      <c r="O27">
        <v>27.35</v>
      </c>
      <c r="P27" t="s">
        <v>243</v>
      </c>
    </row>
    <row r="28" spans="1:16" x14ac:dyDescent="0.35">
      <c r="A28">
        <v>20732</v>
      </c>
      <c r="B28" t="s">
        <v>256</v>
      </c>
      <c r="C28">
        <v>724233</v>
      </c>
      <c r="D28" t="s">
        <v>309</v>
      </c>
      <c r="E28" t="s">
        <v>308</v>
      </c>
      <c r="G28">
        <v>50480375</v>
      </c>
      <c r="H28" t="s">
        <v>253</v>
      </c>
      <c r="I28" s="5">
        <v>45468</v>
      </c>
      <c r="J28" s="5">
        <v>44617</v>
      </c>
      <c r="L28" t="s">
        <v>16</v>
      </c>
      <c r="N28" t="s">
        <v>244</v>
      </c>
      <c r="O28">
        <v>33.42</v>
      </c>
      <c r="P28" t="s">
        <v>243</v>
      </c>
    </row>
    <row r="29" spans="1:16" x14ac:dyDescent="0.35">
      <c r="A29">
        <v>20732</v>
      </c>
      <c r="B29" t="s">
        <v>247</v>
      </c>
      <c r="E29" t="s">
        <v>323</v>
      </c>
      <c r="G29">
        <v>50442493</v>
      </c>
      <c r="H29" t="s">
        <v>245</v>
      </c>
      <c r="I29" s="5">
        <v>45468</v>
      </c>
      <c r="J29" s="5">
        <v>43581</v>
      </c>
      <c r="L29" t="s">
        <v>16</v>
      </c>
      <c r="N29" t="s">
        <v>244</v>
      </c>
      <c r="O29">
        <v>124.74</v>
      </c>
      <c r="P29" t="s">
        <v>243</v>
      </c>
    </row>
    <row r="30" spans="1:16" x14ac:dyDescent="0.35">
      <c r="A30">
        <v>20732</v>
      </c>
      <c r="B30" t="s">
        <v>247</v>
      </c>
      <c r="E30" t="s">
        <v>322</v>
      </c>
      <c r="G30">
        <v>50476085</v>
      </c>
      <c r="H30" t="s">
        <v>245</v>
      </c>
      <c r="I30" s="5">
        <v>45468</v>
      </c>
      <c r="J30" s="5">
        <v>44552</v>
      </c>
      <c r="L30" t="s">
        <v>16</v>
      </c>
      <c r="N30" t="s">
        <v>244</v>
      </c>
      <c r="O30">
        <v>59.24</v>
      </c>
      <c r="P30" t="s">
        <v>243</v>
      </c>
    </row>
    <row r="31" spans="1:16" x14ac:dyDescent="0.35">
      <c r="A31" s="10">
        <v>20732</v>
      </c>
      <c r="B31" s="10" t="s">
        <v>281</v>
      </c>
      <c r="C31" s="10"/>
      <c r="D31" s="10"/>
      <c r="E31" s="10" t="s">
        <v>321</v>
      </c>
      <c r="F31" s="10" t="s">
        <v>320</v>
      </c>
      <c r="G31" s="10">
        <v>63218692</v>
      </c>
      <c r="H31" s="10" t="s">
        <v>279</v>
      </c>
      <c r="I31" s="17">
        <v>45461</v>
      </c>
      <c r="J31" s="17">
        <v>45447</v>
      </c>
      <c r="K31" s="10">
        <v>5000</v>
      </c>
      <c r="L31" s="10" t="s">
        <v>17</v>
      </c>
      <c r="M31" s="10" t="s">
        <v>319</v>
      </c>
      <c r="N31" s="10" t="s">
        <v>319</v>
      </c>
      <c r="O31" s="10">
        <v>150</v>
      </c>
      <c r="P31" s="10" t="s">
        <v>98</v>
      </c>
    </row>
    <row r="32" spans="1:16" x14ac:dyDescent="0.35">
      <c r="A32" s="10">
        <v>20732</v>
      </c>
      <c r="B32" s="10" t="s">
        <v>281</v>
      </c>
      <c r="C32" s="10"/>
      <c r="D32" s="10"/>
      <c r="E32" s="10" t="s">
        <v>321</v>
      </c>
      <c r="F32" s="10" t="s">
        <v>320</v>
      </c>
      <c r="G32" s="10">
        <v>63218826</v>
      </c>
      <c r="H32" s="10" t="s">
        <v>279</v>
      </c>
      <c r="I32" s="17">
        <v>45461</v>
      </c>
      <c r="J32" s="17">
        <v>45447</v>
      </c>
      <c r="K32" s="10">
        <v>5000</v>
      </c>
      <c r="L32" s="10" t="s">
        <v>17</v>
      </c>
      <c r="M32" s="10" t="s">
        <v>319</v>
      </c>
      <c r="N32" s="10" t="s">
        <v>319</v>
      </c>
      <c r="O32" s="10">
        <v>150</v>
      </c>
      <c r="P32" s="10" t="s">
        <v>98</v>
      </c>
    </row>
    <row r="33" spans="1:16" x14ac:dyDescent="0.35">
      <c r="A33">
        <v>20732</v>
      </c>
      <c r="B33" t="s">
        <v>272</v>
      </c>
      <c r="C33">
        <v>727893</v>
      </c>
      <c r="D33" t="s">
        <v>318</v>
      </c>
      <c r="E33" t="s">
        <v>317</v>
      </c>
      <c r="G33">
        <v>50495008</v>
      </c>
      <c r="H33" t="s">
        <v>253</v>
      </c>
      <c r="I33" s="5">
        <v>45461</v>
      </c>
      <c r="J33" s="5">
        <v>44927</v>
      </c>
      <c r="L33" t="s">
        <v>17</v>
      </c>
      <c r="N33" t="s">
        <v>244</v>
      </c>
      <c r="O33">
        <v>8.3800000000000008</v>
      </c>
      <c r="P33" t="s">
        <v>243</v>
      </c>
    </row>
    <row r="34" spans="1:16" x14ac:dyDescent="0.35">
      <c r="A34">
        <v>20732</v>
      </c>
      <c r="B34" t="s">
        <v>272</v>
      </c>
      <c r="C34">
        <v>724233</v>
      </c>
      <c r="D34" t="s">
        <v>309</v>
      </c>
      <c r="E34" t="s">
        <v>308</v>
      </c>
      <c r="G34">
        <v>50476087</v>
      </c>
      <c r="H34" t="s">
        <v>253</v>
      </c>
      <c r="I34" s="5">
        <v>45461</v>
      </c>
      <c r="J34" s="5">
        <v>44576</v>
      </c>
      <c r="L34" t="s">
        <v>17</v>
      </c>
      <c r="N34" t="s">
        <v>244</v>
      </c>
      <c r="O34">
        <v>55.29</v>
      </c>
      <c r="P34" t="s">
        <v>243</v>
      </c>
    </row>
    <row r="35" spans="1:16" x14ac:dyDescent="0.35">
      <c r="A35">
        <v>20732</v>
      </c>
      <c r="B35" t="s">
        <v>264</v>
      </c>
      <c r="E35" t="s">
        <v>316</v>
      </c>
      <c r="G35">
        <v>50466698</v>
      </c>
      <c r="H35" t="s">
        <v>262</v>
      </c>
      <c r="I35" s="5">
        <v>45461</v>
      </c>
      <c r="J35" s="5">
        <v>44364</v>
      </c>
      <c r="L35" t="s">
        <v>16</v>
      </c>
      <c r="N35" t="s">
        <v>244</v>
      </c>
      <c r="O35">
        <v>34.450000000000003</v>
      </c>
      <c r="P35" t="s">
        <v>243</v>
      </c>
    </row>
    <row r="36" spans="1:16" x14ac:dyDescent="0.35">
      <c r="A36">
        <v>20732</v>
      </c>
      <c r="B36" t="s">
        <v>264</v>
      </c>
      <c r="E36" t="s">
        <v>315</v>
      </c>
      <c r="G36">
        <v>50508868</v>
      </c>
      <c r="H36" t="s">
        <v>262</v>
      </c>
      <c r="I36" s="5">
        <v>45461</v>
      </c>
      <c r="J36" s="5">
        <v>45425</v>
      </c>
      <c r="L36" t="s">
        <v>16</v>
      </c>
      <c r="N36" t="s">
        <v>244</v>
      </c>
      <c r="O36">
        <v>128.81</v>
      </c>
      <c r="P36" t="s">
        <v>243</v>
      </c>
    </row>
    <row r="37" spans="1:16" x14ac:dyDescent="0.35">
      <c r="A37">
        <v>20732</v>
      </c>
      <c r="B37" t="s">
        <v>264</v>
      </c>
      <c r="E37" t="s">
        <v>314</v>
      </c>
      <c r="G37">
        <v>50478673</v>
      </c>
      <c r="H37" t="s">
        <v>262</v>
      </c>
      <c r="I37" s="5">
        <v>45461</v>
      </c>
      <c r="J37" s="5">
        <v>44634</v>
      </c>
      <c r="L37" t="s">
        <v>16</v>
      </c>
      <c r="N37" t="s">
        <v>244</v>
      </c>
      <c r="O37">
        <v>1.34</v>
      </c>
      <c r="P37" t="s">
        <v>243</v>
      </c>
    </row>
    <row r="38" spans="1:16" x14ac:dyDescent="0.35">
      <c r="A38">
        <v>20732</v>
      </c>
      <c r="B38" t="s">
        <v>264</v>
      </c>
      <c r="E38" t="s">
        <v>313</v>
      </c>
      <c r="G38">
        <v>50484514</v>
      </c>
      <c r="H38" t="s">
        <v>262</v>
      </c>
      <c r="I38" s="5">
        <v>45461</v>
      </c>
      <c r="J38" s="5">
        <v>44757</v>
      </c>
      <c r="L38" t="s">
        <v>16</v>
      </c>
      <c r="N38" t="s">
        <v>244</v>
      </c>
      <c r="O38">
        <v>63.21</v>
      </c>
      <c r="P38" t="s">
        <v>243</v>
      </c>
    </row>
    <row r="39" spans="1:16" x14ac:dyDescent="0.35">
      <c r="A39">
        <v>20732</v>
      </c>
      <c r="B39" t="s">
        <v>312</v>
      </c>
      <c r="E39" t="s">
        <v>311</v>
      </c>
      <c r="G39">
        <v>50465812</v>
      </c>
      <c r="H39" t="s">
        <v>310</v>
      </c>
      <c r="I39" s="5">
        <v>45461</v>
      </c>
      <c r="J39" s="5">
        <v>44363</v>
      </c>
      <c r="L39" t="s">
        <v>16</v>
      </c>
      <c r="N39" t="s">
        <v>244</v>
      </c>
      <c r="O39">
        <v>23.67</v>
      </c>
      <c r="P39" t="s">
        <v>243</v>
      </c>
    </row>
    <row r="40" spans="1:16" x14ac:dyDescent="0.35">
      <c r="A40">
        <v>20732</v>
      </c>
      <c r="B40" t="s">
        <v>256</v>
      </c>
      <c r="C40">
        <v>722192</v>
      </c>
      <c r="D40" t="s">
        <v>255</v>
      </c>
      <c r="E40" t="s">
        <v>254</v>
      </c>
      <c r="G40">
        <v>50465712</v>
      </c>
      <c r="H40" t="s">
        <v>253</v>
      </c>
      <c r="I40" s="5">
        <v>45461</v>
      </c>
      <c r="J40" s="5">
        <v>44392</v>
      </c>
      <c r="L40" t="s">
        <v>16</v>
      </c>
      <c r="N40" t="s">
        <v>244</v>
      </c>
      <c r="O40">
        <v>7.52</v>
      </c>
      <c r="P40" t="s">
        <v>243</v>
      </c>
    </row>
    <row r="41" spans="1:16" x14ac:dyDescent="0.35">
      <c r="A41">
        <v>20732</v>
      </c>
      <c r="B41" t="s">
        <v>256</v>
      </c>
      <c r="C41">
        <v>724233</v>
      </c>
      <c r="D41" t="s">
        <v>309</v>
      </c>
      <c r="E41" t="s">
        <v>308</v>
      </c>
      <c r="G41">
        <v>50476091</v>
      </c>
      <c r="H41" t="s">
        <v>253</v>
      </c>
      <c r="I41" s="5">
        <v>45461</v>
      </c>
      <c r="J41" s="5">
        <v>44547</v>
      </c>
      <c r="L41" t="s">
        <v>16</v>
      </c>
      <c r="N41" t="s">
        <v>244</v>
      </c>
      <c r="O41">
        <v>6.14</v>
      </c>
      <c r="P41" t="s">
        <v>243</v>
      </c>
    </row>
    <row r="42" spans="1:16" x14ac:dyDescent="0.35">
      <c r="A42">
        <v>20732</v>
      </c>
      <c r="B42" t="s">
        <v>281</v>
      </c>
      <c r="E42" t="s">
        <v>286</v>
      </c>
      <c r="G42">
        <v>63187268</v>
      </c>
      <c r="H42" t="s">
        <v>279</v>
      </c>
      <c r="I42" s="5">
        <v>45454</v>
      </c>
      <c r="J42" s="5">
        <v>45448</v>
      </c>
      <c r="K42">
        <v>2000</v>
      </c>
      <c r="L42" t="s">
        <v>17</v>
      </c>
      <c r="M42" t="s">
        <v>307</v>
      </c>
      <c r="N42" t="s">
        <v>257</v>
      </c>
      <c r="O42">
        <v>2400</v>
      </c>
      <c r="P42" t="s">
        <v>98</v>
      </c>
    </row>
    <row r="43" spans="1:16" x14ac:dyDescent="0.35">
      <c r="A43">
        <v>20732</v>
      </c>
      <c r="B43" t="s">
        <v>281</v>
      </c>
      <c r="E43" t="s">
        <v>306</v>
      </c>
      <c r="F43" t="s">
        <v>305</v>
      </c>
      <c r="G43">
        <v>63214177</v>
      </c>
      <c r="H43" t="s">
        <v>279</v>
      </c>
      <c r="I43" s="5">
        <v>45454</v>
      </c>
      <c r="J43" s="5">
        <v>45420</v>
      </c>
      <c r="L43" t="s">
        <v>17</v>
      </c>
      <c r="N43" t="s">
        <v>244</v>
      </c>
      <c r="O43">
        <v>0.06</v>
      </c>
      <c r="P43" t="s">
        <v>243</v>
      </c>
    </row>
    <row r="44" spans="1:16" x14ac:dyDescent="0.35">
      <c r="A44">
        <v>20732</v>
      </c>
      <c r="B44" t="s">
        <v>264</v>
      </c>
      <c r="E44" t="s">
        <v>304</v>
      </c>
      <c r="G44">
        <v>50465536</v>
      </c>
      <c r="H44" t="s">
        <v>262</v>
      </c>
      <c r="I44" s="5">
        <v>45454</v>
      </c>
      <c r="J44" s="5">
        <v>44385</v>
      </c>
      <c r="L44" t="s">
        <v>16</v>
      </c>
      <c r="N44" t="s">
        <v>244</v>
      </c>
      <c r="O44">
        <v>100.68</v>
      </c>
      <c r="P44" t="s">
        <v>243</v>
      </c>
    </row>
    <row r="45" spans="1:16" x14ac:dyDescent="0.35">
      <c r="A45">
        <v>20732</v>
      </c>
      <c r="B45" t="s">
        <v>264</v>
      </c>
      <c r="E45" t="s">
        <v>263</v>
      </c>
      <c r="G45">
        <v>50485354</v>
      </c>
      <c r="H45" t="s">
        <v>262</v>
      </c>
      <c r="I45" s="5">
        <v>45454</v>
      </c>
      <c r="J45" s="5">
        <v>44781</v>
      </c>
      <c r="L45" t="s">
        <v>16</v>
      </c>
      <c r="N45" t="s">
        <v>244</v>
      </c>
      <c r="O45">
        <v>199.13</v>
      </c>
      <c r="P45" t="s">
        <v>243</v>
      </c>
    </row>
    <row r="46" spans="1:16" x14ac:dyDescent="0.35">
      <c r="A46">
        <v>20732</v>
      </c>
      <c r="B46" t="s">
        <v>264</v>
      </c>
      <c r="E46" t="s">
        <v>303</v>
      </c>
      <c r="G46">
        <v>50465666</v>
      </c>
      <c r="H46" t="s">
        <v>262</v>
      </c>
      <c r="I46" s="5">
        <v>45454</v>
      </c>
      <c r="J46" s="5">
        <v>44355</v>
      </c>
      <c r="L46" t="s">
        <v>16</v>
      </c>
      <c r="N46" t="s">
        <v>244</v>
      </c>
      <c r="O46">
        <v>73.930000000000007</v>
      </c>
      <c r="P46" t="s">
        <v>243</v>
      </c>
    </row>
    <row r="47" spans="1:16" x14ac:dyDescent="0.35">
      <c r="A47">
        <v>20732</v>
      </c>
      <c r="B47" t="s">
        <v>256</v>
      </c>
      <c r="C47">
        <v>718650</v>
      </c>
      <c r="D47" t="s">
        <v>302</v>
      </c>
      <c r="E47" t="s">
        <v>301</v>
      </c>
      <c r="G47">
        <v>50446581</v>
      </c>
      <c r="H47" t="s">
        <v>300</v>
      </c>
      <c r="I47" s="5">
        <v>45454</v>
      </c>
      <c r="J47" s="5">
        <v>43746</v>
      </c>
      <c r="L47" t="s">
        <v>16</v>
      </c>
      <c r="N47" t="s">
        <v>244</v>
      </c>
      <c r="O47">
        <v>7.69</v>
      </c>
      <c r="P47" t="s">
        <v>243</v>
      </c>
    </row>
    <row r="48" spans="1:16" x14ac:dyDescent="0.35">
      <c r="A48">
        <v>20732</v>
      </c>
      <c r="B48" t="s">
        <v>256</v>
      </c>
      <c r="C48">
        <v>728280</v>
      </c>
      <c r="D48" t="s">
        <v>271</v>
      </c>
      <c r="E48" t="s">
        <v>270</v>
      </c>
      <c r="G48">
        <v>50502608</v>
      </c>
      <c r="H48" t="s">
        <v>253</v>
      </c>
      <c r="I48" s="5">
        <v>45454</v>
      </c>
      <c r="J48" s="5">
        <v>45114</v>
      </c>
      <c r="L48" t="s">
        <v>16</v>
      </c>
      <c r="N48" t="s">
        <v>244</v>
      </c>
      <c r="O48">
        <v>1.7</v>
      </c>
      <c r="P48" t="s">
        <v>243</v>
      </c>
    </row>
    <row r="49" spans="1:16" x14ac:dyDescent="0.35">
      <c r="A49">
        <v>20732</v>
      </c>
      <c r="B49" t="s">
        <v>247</v>
      </c>
      <c r="E49" t="s">
        <v>299</v>
      </c>
      <c r="G49">
        <v>50454527</v>
      </c>
      <c r="H49" t="s">
        <v>245</v>
      </c>
      <c r="I49" s="5">
        <v>45454</v>
      </c>
      <c r="J49" s="5">
        <v>44081</v>
      </c>
      <c r="L49" t="s">
        <v>16</v>
      </c>
      <c r="N49" t="s">
        <v>244</v>
      </c>
      <c r="O49">
        <v>26.7</v>
      </c>
      <c r="P49" t="s">
        <v>243</v>
      </c>
    </row>
    <row r="50" spans="1:16" x14ac:dyDescent="0.35">
      <c r="A50">
        <v>20732</v>
      </c>
      <c r="B50" t="s">
        <v>247</v>
      </c>
      <c r="E50" t="s">
        <v>299</v>
      </c>
      <c r="G50">
        <v>50452850</v>
      </c>
      <c r="H50" t="s">
        <v>245</v>
      </c>
      <c r="I50" s="5">
        <v>45454</v>
      </c>
      <c r="J50" s="5">
        <v>44081</v>
      </c>
      <c r="L50" t="s">
        <v>16</v>
      </c>
      <c r="N50" t="s">
        <v>244</v>
      </c>
      <c r="O50">
        <v>56.42</v>
      </c>
      <c r="P50" t="s">
        <v>243</v>
      </c>
    </row>
    <row r="51" spans="1:16" x14ac:dyDescent="0.35">
      <c r="A51">
        <v>20732</v>
      </c>
      <c r="B51" t="s">
        <v>247</v>
      </c>
      <c r="E51" t="s">
        <v>298</v>
      </c>
      <c r="G51">
        <v>63193960</v>
      </c>
      <c r="H51" t="s">
        <v>245</v>
      </c>
      <c r="I51" s="5">
        <v>45454</v>
      </c>
      <c r="J51" s="5">
        <v>45149</v>
      </c>
      <c r="L51" t="s">
        <v>16</v>
      </c>
      <c r="N51" t="s">
        <v>244</v>
      </c>
      <c r="O51">
        <v>62.04</v>
      </c>
      <c r="P51" t="s">
        <v>243</v>
      </c>
    </row>
    <row r="52" spans="1:16" x14ac:dyDescent="0.35">
      <c r="A52">
        <v>20732</v>
      </c>
      <c r="B52" t="s">
        <v>290</v>
      </c>
      <c r="E52" t="s">
        <v>297</v>
      </c>
      <c r="G52">
        <v>63170011</v>
      </c>
      <c r="H52" t="s">
        <v>296</v>
      </c>
      <c r="I52" s="5">
        <v>45447</v>
      </c>
      <c r="J52" s="5">
        <v>44716</v>
      </c>
      <c r="K52">
        <v>25.68</v>
      </c>
      <c r="L52" t="s">
        <v>17</v>
      </c>
      <c r="M52" t="s">
        <v>265</v>
      </c>
      <c r="N52" t="s">
        <v>257</v>
      </c>
      <c r="O52">
        <v>0.77</v>
      </c>
      <c r="P52" t="s">
        <v>18</v>
      </c>
    </row>
    <row r="53" spans="1:16" x14ac:dyDescent="0.35">
      <c r="A53">
        <v>20732</v>
      </c>
      <c r="B53" t="s">
        <v>290</v>
      </c>
      <c r="E53" t="s">
        <v>295</v>
      </c>
      <c r="F53" t="s">
        <v>294</v>
      </c>
      <c r="G53">
        <v>63174879</v>
      </c>
      <c r="H53" t="s">
        <v>293</v>
      </c>
      <c r="I53" s="5">
        <v>45447</v>
      </c>
      <c r="J53" s="5">
        <v>45078</v>
      </c>
      <c r="K53">
        <v>108.54</v>
      </c>
      <c r="L53" t="s">
        <v>17</v>
      </c>
      <c r="M53" t="s">
        <v>265</v>
      </c>
      <c r="N53" t="s">
        <v>257</v>
      </c>
      <c r="O53">
        <v>260.5</v>
      </c>
      <c r="P53" t="s">
        <v>98</v>
      </c>
    </row>
    <row r="54" spans="1:16" x14ac:dyDescent="0.35">
      <c r="A54">
        <v>20732</v>
      </c>
      <c r="B54" t="s">
        <v>290</v>
      </c>
      <c r="C54">
        <v>719633</v>
      </c>
      <c r="D54" t="s">
        <v>292</v>
      </c>
      <c r="E54" t="s">
        <v>291</v>
      </c>
      <c r="G54">
        <v>63125188</v>
      </c>
      <c r="H54" t="s">
        <v>287</v>
      </c>
      <c r="I54" s="5">
        <v>45447</v>
      </c>
      <c r="J54" s="5">
        <v>44137</v>
      </c>
      <c r="K54">
        <v>64.41</v>
      </c>
      <c r="L54" t="s">
        <v>17</v>
      </c>
      <c r="M54" t="s">
        <v>265</v>
      </c>
      <c r="N54" t="s">
        <v>257</v>
      </c>
      <c r="O54">
        <v>6.44</v>
      </c>
      <c r="P54" t="s">
        <v>18</v>
      </c>
    </row>
    <row r="55" spans="1:16" x14ac:dyDescent="0.35">
      <c r="A55">
        <v>20732</v>
      </c>
      <c r="B55" t="s">
        <v>290</v>
      </c>
      <c r="C55">
        <v>719093</v>
      </c>
      <c r="D55" t="s">
        <v>289</v>
      </c>
      <c r="E55" t="s">
        <v>288</v>
      </c>
      <c r="G55">
        <v>63116843</v>
      </c>
      <c r="H55" t="s">
        <v>287</v>
      </c>
      <c r="I55" s="5">
        <v>45447</v>
      </c>
      <c r="J55" s="5">
        <v>43817</v>
      </c>
      <c r="K55">
        <v>23.91</v>
      </c>
      <c r="L55" t="s">
        <v>17</v>
      </c>
      <c r="M55" t="s">
        <v>265</v>
      </c>
      <c r="N55" t="s">
        <v>257</v>
      </c>
      <c r="O55">
        <v>2.39</v>
      </c>
      <c r="P55" t="s">
        <v>18</v>
      </c>
    </row>
    <row r="56" spans="1:16" x14ac:dyDescent="0.35">
      <c r="A56">
        <v>20732</v>
      </c>
      <c r="B56" t="s">
        <v>281</v>
      </c>
      <c r="E56" t="s">
        <v>286</v>
      </c>
      <c r="G56">
        <v>63187268</v>
      </c>
      <c r="H56" t="s">
        <v>279</v>
      </c>
      <c r="I56" s="5">
        <v>45447</v>
      </c>
      <c r="J56" s="5">
        <v>45051</v>
      </c>
      <c r="L56" t="s">
        <v>17</v>
      </c>
      <c r="N56" t="s">
        <v>244</v>
      </c>
      <c r="O56">
        <v>6.12</v>
      </c>
      <c r="P56" t="s">
        <v>243</v>
      </c>
    </row>
    <row r="57" spans="1:16" x14ac:dyDescent="0.35">
      <c r="A57">
        <v>20732</v>
      </c>
      <c r="B57" t="s">
        <v>281</v>
      </c>
      <c r="E57" t="s">
        <v>285</v>
      </c>
      <c r="G57">
        <v>63187983</v>
      </c>
      <c r="H57" t="s">
        <v>279</v>
      </c>
      <c r="I57" s="5">
        <v>45447</v>
      </c>
      <c r="J57" s="5">
        <v>45078</v>
      </c>
      <c r="L57" t="s">
        <v>17</v>
      </c>
      <c r="N57" t="s">
        <v>244</v>
      </c>
      <c r="O57">
        <v>8.3800000000000008</v>
      </c>
      <c r="P57" t="s">
        <v>243</v>
      </c>
    </row>
    <row r="58" spans="1:16" x14ac:dyDescent="0.35">
      <c r="A58">
        <v>20732</v>
      </c>
      <c r="B58" t="s">
        <v>281</v>
      </c>
      <c r="E58" t="s">
        <v>284</v>
      </c>
      <c r="G58">
        <v>63185975</v>
      </c>
      <c r="H58" t="s">
        <v>279</v>
      </c>
      <c r="I58" s="5">
        <v>45447</v>
      </c>
      <c r="J58" s="5">
        <v>45019</v>
      </c>
      <c r="L58" t="s">
        <v>17</v>
      </c>
      <c r="N58" t="s">
        <v>244</v>
      </c>
      <c r="O58">
        <v>11.3</v>
      </c>
      <c r="P58" t="s">
        <v>243</v>
      </c>
    </row>
    <row r="59" spans="1:16" x14ac:dyDescent="0.35">
      <c r="A59">
        <v>20732</v>
      </c>
      <c r="B59" t="s">
        <v>281</v>
      </c>
      <c r="E59" t="s">
        <v>283</v>
      </c>
      <c r="G59">
        <v>63188827</v>
      </c>
      <c r="H59" t="s">
        <v>279</v>
      </c>
      <c r="I59" s="5">
        <v>45447</v>
      </c>
      <c r="J59" s="5">
        <v>45078</v>
      </c>
      <c r="L59" t="s">
        <v>17</v>
      </c>
      <c r="N59" t="s">
        <v>244</v>
      </c>
      <c r="O59">
        <v>2.79</v>
      </c>
      <c r="P59" t="s">
        <v>243</v>
      </c>
    </row>
    <row r="60" spans="1:16" x14ac:dyDescent="0.35">
      <c r="A60">
        <v>20732</v>
      </c>
      <c r="B60" t="s">
        <v>281</v>
      </c>
      <c r="E60" t="s">
        <v>282</v>
      </c>
      <c r="G60">
        <v>63186960</v>
      </c>
      <c r="H60" t="s">
        <v>279</v>
      </c>
      <c r="I60" s="5">
        <v>45447</v>
      </c>
      <c r="J60" s="5">
        <v>45047</v>
      </c>
      <c r="L60" t="s">
        <v>17</v>
      </c>
      <c r="N60" t="s">
        <v>244</v>
      </c>
      <c r="O60">
        <v>6.07</v>
      </c>
      <c r="P60" t="s">
        <v>243</v>
      </c>
    </row>
    <row r="61" spans="1:16" x14ac:dyDescent="0.35">
      <c r="A61">
        <v>20732</v>
      </c>
      <c r="B61" t="s">
        <v>281</v>
      </c>
      <c r="E61" t="s">
        <v>280</v>
      </c>
      <c r="G61">
        <v>63186898</v>
      </c>
      <c r="H61" t="s">
        <v>279</v>
      </c>
      <c r="I61" s="5">
        <v>45447</v>
      </c>
      <c r="J61" s="5">
        <v>45047</v>
      </c>
      <c r="L61" t="s">
        <v>17</v>
      </c>
      <c r="N61" t="s">
        <v>244</v>
      </c>
      <c r="O61">
        <v>3.05</v>
      </c>
      <c r="P61" t="s">
        <v>243</v>
      </c>
    </row>
    <row r="62" spans="1:16" x14ac:dyDescent="0.35">
      <c r="A62">
        <v>20732</v>
      </c>
      <c r="B62" t="s">
        <v>272</v>
      </c>
      <c r="C62">
        <v>722192</v>
      </c>
      <c r="D62" t="s">
        <v>255</v>
      </c>
      <c r="E62" t="s">
        <v>254</v>
      </c>
      <c r="G62">
        <v>50465706</v>
      </c>
      <c r="H62" t="s">
        <v>253</v>
      </c>
      <c r="I62" s="5">
        <v>45447</v>
      </c>
      <c r="J62" s="5">
        <v>44317</v>
      </c>
      <c r="L62" t="s">
        <v>17</v>
      </c>
      <c r="N62" t="s">
        <v>244</v>
      </c>
      <c r="O62">
        <v>9.06</v>
      </c>
      <c r="P62" t="s">
        <v>243</v>
      </c>
    </row>
    <row r="63" spans="1:16" x14ac:dyDescent="0.35">
      <c r="A63">
        <v>20732</v>
      </c>
      <c r="B63" t="s">
        <v>272</v>
      </c>
      <c r="C63">
        <v>722192</v>
      </c>
      <c r="D63" t="s">
        <v>255</v>
      </c>
      <c r="E63" t="s">
        <v>254</v>
      </c>
      <c r="G63">
        <v>50465707</v>
      </c>
      <c r="H63" t="s">
        <v>253</v>
      </c>
      <c r="I63" s="5">
        <v>45447</v>
      </c>
      <c r="J63" s="5">
        <v>44317</v>
      </c>
      <c r="L63" t="s">
        <v>17</v>
      </c>
      <c r="N63" t="s">
        <v>244</v>
      </c>
      <c r="O63">
        <v>9.1199999999999992</v>
      </c>
      <c r="P63" t="s">
        <v>243</v>
      </c>
    </row>
    <row r="64" spans="1:16" x14ac:dyDescent="0.35">
      <c r="A64">
        <v>20732</v>
      </c>
      <c r="B64" t="s">
        <v>272</v>
      </c>
      <c r="C64">
        <v>727894</v>
      </c>
      <c r="D64" t="s">
        <v>278</v>
      </c>
      <c r="E64" t="s">
        <v>277</v>
      </c>
      <c r="G64">
        <v>50495013</v>
      </c>
      <c r="H64" t="s">
        <v>253</v>
      </c>
      <c r="I64" s="5">
        <v>45447</v>
      </c>
      <c r="J64" s="5">
        <v>44927</v>
      </c>
      <c r="L64" t="s">
        <v>17</v>
      </c>
      <c r="N64" t="s">
        <v>244</v>
      </c>
      <c r="O64">
        <v>3.3</v>
      </c>
      <c r="P64" t="s">
        <v>243</v>
      </c>
    </row>
    <row r="65" spans="1:16" x14ac:dyDescent="0.35">
      <c r="A65">
        <v>20732</v>
      </c>
      <c r="B65" t="s">
        <v>272</v>
      </c>
      <c r="C65">
        <v>727846</v>
      </c>
      <c r="D65" t="s">
        <v>276</v>
      </c>
      <c r="E65" t="s">
        <v>275</v>
      </c>
      <c r="G65">
        <v>50494756</v>
      </c>
      <c r="H65" t="s">
        <v>253</v>
      </c>
      <c r="I65" s="5">
        <v>45447</v>
      </c>
      <c r="J65" s="5">
        <v>44927</v>
      </c>
      <c r="L65" t="s">
        <v>17</v>
      </c>
      <c r="N65" t="s">
        <v>244</v>
      </c>
      <c r="O65">
        <v>1.0900000000000001</v>
      </c>
      <c r="P65" t="s">
        <v>243</v>
      </c>
    </row>
    <row r="66" spans="1:16" x14ac:dyDescent="0.35">
      <c r="A66">
        <v>20732</v>
      </c>
      <c r="B66" t="s">
        <v>272</v>
      </c>
      <c r="C66">
        <v>727846</v>
      </c>
      <c r="D66" t="s">
        <v>276</v>
      </c>
      <c r="E66" t="s">
        <v>275</v>
      </c>
      <c r="G66">
        <v>50494758</v>
      </c>
      <c r="H66" t="s">
        <v>253</v>
      </c>
      <c r="I66" s="5">
        <v>45447</v>
      </c>
      <c r="J66" s="5">
        <v>44927</v>
      </c>
      <c r="L66" t="s">
        <v>17</v>
      </c>
      <c r="N66" t="s">
        <v>244</v>
      </c>
      <c r="O66">
        <v>1.1299999999999999</v>
      </c>
      <c r="P66" t="s">
        <v>243</v>
      </c>
    </row>
    <row r="67" spans="1:16" x14ac:dyDescent="0.35">
      <c r="A67">
        <v>20732</v>
      </c>
      <c r="B67" t="s">
        <v>272</v>
      </c>
      <c r="C67">
        <v>727846</v>
      </c>
      <c r="D67" t="s">
        <v>276</v>
      </c>
      <c r="E67" t="s">
        <v>275</v>
      </c>
      <c r="G67">
        <v>50494759</v>
      </c>
      <c r="H67" t="s">
        <v>253</v>
      </c>
      <c r="I67" s="5">
        <v>45447</v>
      </c>
      <c r="J67" s="5">
        <v>44927</v>
      </c>
      <c r="L67" t="s">
        <v>17</v>
      </c>
      <c r="N67" t="s">
        <v>244</v>
      </c>
      <c r="O67">
        <v>1.1299999999999999</v>
      </c>
      <c r="P67" t="s">
        <v>243</v>
      </c>
    </row>
    <row r="68" spans="1:16" x14ac:dyDescent="0.35">
      <c r="A68">
        <v>20732</v>
      </c>
      <c r="B68" t="s">
        <v>272</v>
      </c>
      <c r="C68">
        <v>724028</v>
      </c>
      <c r="D68" t="s">
        <v>274</v>
      </c>
      <c r="E68" t="s">
        <v>273</v>
      </c>
      <c r="G68">
        <v>50474992</v>
      </c>
      <c r="H68" t="s">
        <v>253</v>
      </c>
      <c r="I68" s="5">
        <v>45447</v>
      </c>
      <c r="J68" s="5">
        <v>44531</v>
      </c>
      <c r="L68" t="s">
        <v>17</v>
      </c>
      <c r="N68" t="s">
        <v>244</v>
      </c>
      <c r="O68">
        <v>3.36</v>
      </c>
      <c r="P68" t="s">
        <v>243</v>
      </c>
    </row>
    <row r="69" spans="1:16" x14ac:dyDescent="0.35">
      <c r="A69">
        <v>20732</v>
      </c>
      <c r="B69" t="s">
        <v>272</v>
      </c>
      <c r="C69">
        <v>724028</v>
      </c>
      <c r="D69" t="s">
        <v>274</v>
      </c>
      <c r="E69" t="s">
        <v>273</v>
      </c>
      <c r="G69">
        <v>50474993</v>
      </c>
      <c r="H69" t="s">
        <v>253</v>
      </c>
      <c r="I69" s="5">
        <v>45447</v>
      </c>
      <c r="J69" s="5">
        <v>44531</v>
      </c>
      <c r="L69" t="s">
        <v>17</v>
      </c>
      <c r="N69" t="s">
        <v>244</v>
      </c>
      <c r="O69">
        <v>3.42</v>
      </c>
      <c r="P69" t="s">
        <v>243</v>
      </c>
    </row>
    <row r="70" spans="1:16" x14ac:dyDescent="0.35">
      <c r="A70">
        <v>20732</v>
      </c>
      <c r="B70" t="s">
        <v>272</v>
      </c>
      <c r="C70">
        <v>728280</v>
      </c>
      <c r="D70" t="s">
        <v>271</v>
      </c>
      <c r="E70" t="s">
        <v>270</v>
      </c>
      <c r="G70">
        <v>50496854</v>
      </c>
      <c r="H70" t="s">
        <v>253</v>
      </c>
      <c r="I70" s="5">
        <v>45447</v>
      </c>
      <c r="J70" s="5">
        <v>44986</v>
      </c>
      <c r="L70" t="s">
        <v>17</v>
      </c>
      <c r="N70" t="s">
        <v>244</v>
      </c>
      <c r="O70">
        <v>14.59</v>
      </c>
      <c r="P70" t="s">
        <v>243</v>
      </c>
    </row>
    <row r="71" spans="1:16" x14ac:dyDescent="0.35">
      <c r="A71">
        <v>20732</v>
      </c>
      <c r="B71" t="s">
        <v>268</v>
      </c>
      <c r="E71" t="s">
        <v>269</v>
      </c>
      <c r="G71">
        <v>63121537</v>
      </c>
      <c r="H71" t="s">
        <v>266</v>
      </c>
      <c r="I71" s="5">
        <v>45447</v>
      </c>
      <c r="J71" s="5">
        <v>43864</v>
      </c>
      <c r="K71">
        <v>207.4</v>
      </c>
      <c r="L71" t="s">
        <v>17</v>
      </c>
      <c r="M71" t="s">
        <v>265</v>
      </c>
      <c r="N71" t="s">
        <v>257</v>
      </c>
      <c r="O71">
        <v>6.22</v>
      </c>
      <c r="P71" t="s">
        <v>18</v>
      </c>
    </row>
    <row r="72" spans="1:16" x14ac:dyDescent="0.35">
      <c r="A72">
        <v>20732</v>
      </c>
      <c r="B72" t="s">
        <v>268</v>
      </c>
      <c r="E72" t="s">
        <v>267</v>
      </c>
      <c r="G72">
        <v>63132769</v>
      </c>
      <c r="H72" t="s">
        <v>266</v>
      </c>
      <c r="I72" s="5">
        <v>45447</v>
      </c>
      <c r="J72" s="5">
        <v>44105</v>
      </c>
      <c r="K72">
        <v>93.71</v>
      </c>
      <c r="L72" t="s">
        <v>17</v>
      </c>
      <c r="M72" t="s">
        <v>265</v>
      </c>
      <c r="N72" t="s">
        <v>257</v>
      </c>
      <c r="O72">
        <v>14.06</v>
      </c>
      <c r="P72" t="s">
        <v>18</v>
      </c>
    </row>
    <row r="73" spans="1:16" x14ac:dyDescent="0.35">
      <c r="A73">
        <v>20732</v>
      </c>
      <c r="B73" t="s">
        <v>264</v>
      </c>
      <c r="E73" t="s">
        <v>263</v>
      </c>
      <c r="G73">
        <v>50487066</v>
      </c>
      <c r="H73" t="s">
        <v>262</v>
      </c>
      <c r="I73" s="5">
        <v>45447</v>
      </c>
      <c r="J73" s="5">
        <v>44803</v>
      </c>
      <c r="L73" t="s">
        <v>16</v>
      </c>
      <c r="N73" t="s">
        <v>244</v>
      </c>
      <c r="O73">
        <v>96.75</v>
      </c>
      <c r="P73" t="s">
        <v>243</v>
      </c>
    </row>
    <row r="74" spans="1:16" x14ac:dyDescent="0.35">
      <c r="A74">
        <v>20732</v>
      </c>
      <c r="B74" t="s">
        <v>264</v>
      </c>
      <c r="E74" t="s">
        <v>263</v>
      </c>
      <c r="G74">
        <v>50493426</v>
      </c>
      <c r="H74" t="s">
        <v>262</v>
      </c>
      <c r="I74" s="5">
        <v>45447</v>
      </c>
      <c r="J74" s="5">
        <v>44987</v>
      </c>
      <c r="L74" t="s">
        <v>16</v>
      </c>
      <c r="N74" t="s">
        <v>244</v>
      </c>
      <c r="O74">
        <v>178.21</v>
      </c>
      <c r="P74" t="s">
        <v>243</v>
      </c>
    </row>
    <row r="75" spans="1:16" x14ac:dyDescent="0.35">
      <c r="A75">
        <v>20732</v>
      </c>
      <c r="B75" t="s">
        <v>261</v>
      </c>
      <c r="E75" t="s">
        <v>260</v>
      </c>
      <c r="G75">
        <v>50454275</v>
      </c>
      <c r="H75" t="s">
        <v>259</v>
      </c>
      <c r="I75" s="5">
        <v>45447</v>
      </c>
      <c r="J75" s="5">
        <v>44105</v>
      </c>
      <c r="L75" t="s">
        <v>17</v>
      </c>
      <c r="N75" t="s">
        <v>244</v>
      </c>
      <c r="O75">
        <v>3.18</v>
      </c>
      <c r="P75" t="s">
        <v>243</v>
      </c>
    </row>
    <row r="76" spans="1:16" x14ac:dyDescent="0.35">
      <c r="A76">
        <v>20732</v>
      </c>
      <c r="B76" t="s">
        <v>261</v>
      </c>
      <c r="E76" t="s">
        <v>260</v>
      </c>
      <c r="G76">
        <v>50454275</v>
      </c>
      <c r="H76" t="s">
        <v>259</v>
      </c>
      <c r="I76" s="5">
        <v>45447</v>
      </c>
      <c r="J76" s="5">
        <v>44470</v>
      </c>
      <c r="K76">
        <v>5</v>
      </c>
      <c r="L76" t="s">
        <v>17</v>
      </c>
      <c r="M76" t="s">
        <v>258</v>
      </c>
      <c r="N76" t="s">
        <v>257</v>
      </c>
      <c r="O76">
        <v>0.2</v>
      </c>
      <c r="P76" t="s">
        <v>18</v>
      </c>
    </row>
    <row r="77" spans="1:16" x14ac:dyDescent="0.35">
      <c r="A77">
        <v>20732</v>
      </c>
      <c r="B77" t="s">
        <v>261</v>
      </c>
      <c r="E77" t="s">
        <v>260</v>
      </c>
      <c r="G77">
        <v>50454275</v>
      </c>
      <c r="H77" t="s">
        <v>259</v>
      </c>
      <c r="I77" s="5">
        <v>45447</v>
      </c>
      <c r="J77" s="5">
        <v>44835</v>
      </c>
      <c r="K77">
        <v>10</v>
      </c>
      <c r="L77" t="s">
        <v>17</v>
      </c>
      <c r="M77" t="s">
        <v>258</v>
      </c>
      <c r="N77" t="s">
        <v>257</v>
      </c>
      <c r="O77">
        <v>0.4</v>
      </c>
      <c r="P77" t="s">
        <v>18</v>
      </c>
    </row>
    <row r="78" spans="1:16" x14ac:dyDescent="0.35">
      <c r="A78">
        <v>20732</v>
      </c>
      <c r="B78" t="s">
        <v>256</v>
      </c>
      <c r="C78">
        <v>722192</v>
      </c>
      <c r="D78" t="s">
        <v>255</v>
      </c>
      <c r="E78" t="s">
        <v>254</v>
      </c>
      <c r="G78">
        <v>50471598</v>
      </c>
      <c r="H78" t="s">
        <v>253</v>
      </c>
      <c r="I78" s="5">
        <v>45447</v>
      </c>
      <c r="J78" s="5">
        <v>44441</v>
      </c>
      <c r="L78" t="s">
        <v>16</v>
      </c>
      <c r="N78" t="s">
        <v>244</v>
      </c>
      <c r="O78">
        <v>5.0199999999999996</v>
      </c>
      <c r="P78" t="s">
        <v>243</v>
      </c>
    </row>
    <row r="79" spans="1:16" x14ac:dyDescent="0.35">
      <c r="A79">
        <v>20732</v>
      </c>
      <c r="B79" t="s">
        <v>250</v>
      </c>
      <c r="E79" t="s">
        <v>252</v>
      </c>
      <c r="G79">
        <v>63216062</v>
      </c>
      <c r="H79" t="s">
        <v>248</v>
      </c>
      <c r="I79" s="5">
        <v>45447</v>
      </c>
      <c r="J79" s="5">
        <v>45383</v>
      </c>
      <c r="L79" t="s">
        <v>17</v>
      </c>
      <c r="N79" t="s">
        <v>244</v>
      </c>
      <c r="O79">
        <v>7.56</v>
      </c>
      <c r="P79" t="s">
        <v>243</v>
      </c>
    </row>
    <row r="80" spans="1:16" x14ac:dyDescent="0.35">
      <c r="A80">
        <v>20732</v>
      </c>
      <c r="B80" t="s">
        <v>250</v>
      </c>
      <c r="E80" t="s">
        <v>251</v>
      </c>
      <c r="G80">
        <v>63216059</v>
      </c>
      <c r="H80" t="s">
        <v>248</v>
      </c>
      <c r="I80" s="5">
        <v>45447</v>
      </c>
      <c r="J80" s="5">
        <v>45383</v>
      </c>
      <c r="L80" t="s">
        <v>17</v>
      </c>
      <c r="N80" t="s">
        <v>244</v>
      </c>
      <c r="O80">
        <v>6.11</v>
      </c>
      <c r="P80" t="s">
        <v>243</v>
      </c>
    </row>
    <row r="81" spans="1:16" x14ac:dyDescent="0.35">
      <c r="A81">
        <v>20732</v>
      </c>
      <c r="B81" t="s">
        <v>250</v>
      </c>
      <c r="E81" t="s">
        <v>249</v>
      </c>
      <c r="G81">
        <v>63216046</v>
      </c>
      <c r="H81" t="s">
        <v>248</v>
      </c>
      <c r="I81" s="5">
        <v>45447</v>
      </c>
      <c r="J81" s="5">
        <v>45383</v>
      </c>
      <c r="L81" t="s">
        <v>17</v>
      </c>
      <c r="N81" t="s">
        <v>244</v>
      </c>
      <c r="O81">
        <v>6.95</v>
      </c>
      <c r="P81" t="s">
        <v>243</v>
      </c>
    </row>
    <row r="82" spans="1:16" x14ac:dyDescent="0.35">
      <c r="A82">
        <v>20732</v>
      </c>
      <c r="B82" t="s">
        <v>247</v>
      </c>
      <c r="E82" t="s">
        <v>246</v>
      </c>
      <c r="G82">
        <v>50489461</v>
      </c>
      <c r="H82" t="s">
        <v>245</v>
      </c>
      <c r="I82" s="5">
        <v>45447</v>
      </c>
      <c r="J82" s="5">
        <v>44897</v>
      </c>
      <c r="L82" t="s">
        <v>16</v>
      </c>
      <c r="N82" t="s">
        <v>244</v>
      </c>
      <c r="O82" t="s">
        <v>366</v>
      </c>
      <c r="P82" t="s">
        <v>243</v>
      </c>
    </row>
    <row r="83" spans="1:16" x14ac:dyDescent="0.35">
      <c r="I83" s="5"/>
      <c r="J83" s="5"/>
    </row>
    <row r="84" spans="1:16" x14ac:dyDescent="0.35">
      <c r="I84" s="5"/>
      <c r="J84" s="5"/>
      <c r="N84" t="s">
        <v>124</v>
      </c>
      <c r="O84" s="30">
        <v>855</v>
      </c>
    </row>
    <row r="85" spans="1:16" x14ac:dyDescent="0.35">
      <c r="I85" s="5"/>
      <c r="J85" s="5"/>
      <c r="N85" t="s">
        <v>363</v>
      </c>
      <c r="O85" s="24">
        <v>2344.41</v>
      </c>
    </row>
    <row r="86" spans="1:16" x14ac:dyDescent="0.35">
      <c r="I86" s="5"/>
      <c r="J86" s="5"/>
    </row>
    <row r="87" spans="1:16" x14ac:dyDescent="0.35">
      <c r="I87" s="5"/>
      <c r="J87" s="5"/>
      <c r="M87" t="s">
        <v>364</v>
      </c>
      <c r="N87" t="s">
        <v>15</v>
      </c>
      <c r="O87" s="24">
        <v>131.47999999999999</v>
      </c>
    </row>
    <row r="88" spans="1:16" x14ac:dyDescent="0.35">
      <c r="I88" s="5"/>
      <c r="J88" s="5"/>
    </row>
    <row r="89" spans="1:16" x14ac:dyDescent="0.35">
      <c r="I89" s="5"/>
      <c r="J89" s="5"/>
      <c r="N89" s="10" t="s">
        <v>365</v>
      </c>
      <c r="O89" s="9">
        <v>3330.89</v>
      </c>
    </row>
    <row r="90" spans="1:16" x14ac:dyDescent="0.35">
      <c r="I90" s="5"/>
      <c r="J90" s="5"/>
    </row>
    <row r="91" spans="1:16" x14ac:dyDescent="0.35">
      <c r="I91" s="5"/>
      <c r="J91" s="5"/>
    </row>
    <row r="92" spans="1:16" x14ac:dyDescent="0.35">
      <c r="I92" s="5"/>
      <c r="J92" s="5"/>
    </row>
    <row r="93" spans="1:16" x14ac:dyDescent="0.35">
      <c r="I93" s="5"/>
      <c r="J93" s="5"/>
    </row>
    <row r="94" spans="1:16" x14ac:dyDescent="0.35">
      <c r="I94" s="5"/>
      <c r="J94" s="5"/>
    </row>
    <row r="95" spans="1:16" x14ac:dyDescent="0.35">
      <c r="I95" s="5"/>
      <c r="J95" s="5"/>
    </row>
    <row r="96" spans="1:16" x14ac:dyDescent="0.35">
      <c r="I96" s="5"/>
      <c r="J96" s="5"/>
    </row>
    <row r="97" spans="9:10" x14ac:dyDescent="0.35">
      <c r="I97" s="5"/>
      <c r="J97" s="5"/>
    </row>
    <row r="98" spans="9:10" x14ac:dyDescent="0.35">
      <c r="I98" s="5"/>
      <c r="J98" s="5"/>
    </row>
    <row r="99" spans="9:10" x14ac:dyDescent="0.35">
      <c r="I99" s="5"/>
      <c r="J99" s="5"/>
    </row>
    <row r="100" spans="9:10" x14ac:dyDescent="0.35">
      <c r="I100" s="5"/>
      <c r="J100" s="5"/>
    </row>
    <row r="101" spans="9:10" x14ac:dyDescent="0.35">
      <c r="I101" s="5"/>
      <c r="J101" s="5"/>
    </row>
    <row r="102" spans="9:10" x14ac:dyDescent="0.35">
      <c r="I102" s="5"/>
      <c r="J102" s="5"/>
    </row>
    <row r="103" spans="9:10" x14ac:dyDescent="0.35">
      <c r="I103" s="5"/>
      <c r="J103" s="5"/>
    </row>
    <row r="104" spans="9:10" x14ac:dyDescent="0.35">
      <c r="I104" s="5"/>
      <c r="J104" s="5"/>
    </row>
    <row r="105" spans="9:10" x14ac:dyDescent="0.35">
      <c r="I105" s="5"/>
      <c r="J105" s="5"/>
    </row>
    <row r="106" spans="9:10" x14ac:dyDescent="0.35">
      <c r="I106" s="5"/>
      <c r="J106" s="5"/>
    </row>
    <row r="107" spans="9:10" x14ac:dyDescent="0.35">
      <c r="I107" s="5"/>
      <c r="J107" s="5"/>
    </row>
    <row r="108" spans="9:10" x14ac:dyDescent="0.35">
      <c r="I108" s="5"/>
      <c r="J108" s="5"/>
    </row>
    <row r="109" spans="9:10" x14ac:dyDescent="0.35">
      <c r="I109" s="5"/>
      <c r="J109" s="5"/>
    </row>
    <row r="110" spans="9:10" x14ac:dyDescent="0.35">
      <c r="I110" s="5"/>
      <c r="J110" s="5"/>
    </row>
    <row r="111" spans="9:10" x14ac:dyDescent="0.35">
      <c r="I111" s="5"/>
      <c r="J111" s="5"/>
    </row>
    <row r="112" spans="9:10" x14ac:dyDescent="0.35">
      <c r="I112" s="5"/>
      <c r="J112" s="5"/>
    </row>
    <row r="113" spans="9:10" x14ac:dyDescent="0.35">
      <c r="I113" s="5"/>
      <c r="J113" s="5"/>
    </row>
    <row r="114" spans="9:10" x14ac:dyDescent="0.35">
      <c r="I114" s="5"/>
      <c r="J114" s="5"/>
    </row>
    <row r="115" spans="9:10" x14ac:dyDescent="0.35">
      <c r="I115" s="5"/>
      <c r="J115" s="5"/>
    </row>
    <row r="116" spans="9:10" x14ac:dyDescent="0.35">
      <c r="I116" s="5"/>
      <c r="J116" s="5"/>
    </row>
    <row r="117" spans="9:10" x14ac:dyDescent="0.35">
      <c r="I117" s="5"/>
      <c r="J117" s="5"/>
    </row>
    <row r="118" spans="9:10" x14ac:dyDescent="0.35">
      <c r="I118" s="5"/>
      <c r="J118" s="5"/>
    </row>
    <row r="119" spans="9:10" x14ac:dyDescent="0.35">
      <c r="I119" s="5"/>
      <c r="J119" s="5"/>
    </row>
    <row r="120" spans="9:10" x14ac:dyDescent="0.35">
      <c r="I120" s="5"/>
      <c r="J120" s="5"/>
    </row>
    <row r="121" spans="9:10" x14ac:dyDescent="0.35">
      <c r="I121" s="5"/>
      <c r="J121" s="5"/>
    </row>
    <row r="122" spans="9:10" x14ac:dyDescent="0.35">
      <c r="I122" s="5"/>
      <c r="J122" s="5"/>
    </row>
    <row r="123" spans="9:10" x14ac:dyDescent="0.35">
      <c r="I123" s="5"/>
      <c r="J123" s="5"/>
    </row>
    <row r="124" spans="9:10" x14ac:dyDescent="0.35">
      <c r="I124" s="5"/>
      <c r="J124" s="5"/>
    </row>
    <row r="125" spans="9:10" x14ac:dyDescent="0.35">
      <c r="I125" s="5"/>
      <c r="J125" s="5"/>
    </row>
    <row r="126" spans="9:10" x14ac:dyDescent="0.35">
      <c r="I126" s="5"/>
      <c r="J126" s="5"/>
    </row>
    <row r="127" spans="9:10" x14ac:dyDescent="0.35">
      <c r="I127" s="5"/>
      <c r="J127" s="5"/>
    </row>
    <row r="128" spans="9:10" x14ac:dyDescent="0.35">
      <c r="I128" s="5"/>
      <c r="J128" s="5"/>
    </row>
    <row r="129" spans="9:10" x14ac:dyDescent="0.35">
      <c r="I129" s="5"/>
      <c r="J129" s="5"/>
    </row>
    <row r="130" spans="9:10" x14ac:dyDescent="0.35">
      <c r="I130" s="5"/>
      <c r="J130" s="5"/>
    </row>
    <row r="131" spans="9:10" x14ac:dyDescent="0.35">
      <c r="I131" s="5"/>
      <c r="J131" s="5"/>
    </row>
    <row r="132" spans="9:10" x14ac:dyDescent="0.35">
      <c r="I132" s="5"/>
      <c r="J132" s="5"/>
    </row>
    <row r="133" spans="9:10" x14ac:dyDescent="0.35">
      <c r="I133" s="5"/>
      <c r="J133" s="5"/>
    </row>
    <row r="134" spans="9:10" x14ac:dyDescent="0.35">
      <c r="I134" s="5"/>
      <c r="J134" s="5"/>
    </row>
    <row r="135" spans="9:10" x14ac:dyDescent="0.35">
      <c r="I135" s="5"/>
      <c r="J135" s="5"/>
    </row>
    <row r="136" spans="9:10" x14ac:dyDescent="0.35">
      <c r="I136" s="5"/>
      <c r="J136" s="5"/>
    </row>
    <row r="137" spans="9:10" x14ac:dyDescent="0.35">
      <c r="I137" s="5"/>
      <c r="J137" s="5"/>
    </row>
    <row r="138" spans="9:10" x14ac:dyDescent="0.35">
      <c r="I138" s="5"/>
      <c r="J138" s="5"/>
    </row>
    <row r="139" spans="9:10" x14ac:dyDescent="0.35">
      <c r="I139" s="5"/>
      <c r="J139" s="5"/>
    </row>
    <row r="140" spans="9:10" x14ac:dyDescent="0.35">
      <c r="I140" s="5"/>
      <c r="J140" s="5"/>
    </row>
    <row r="141" spans="9:10" x14ac:dyDescent="0.35">
      <c r="I141" s="5"/>
      <c r="J141" s="5"/>
    </row>
    <row r="142" spans="9:10" x14ac:dyDescent="0.35">
      <c r="I142" s="5"/>
      <c r="J142" s="5"/>
    </row>
    <row r="143" spans="9:10" x14ac:dyDescent="0.35">
      <c r="I143" s="5"/>
      <c r="J143" s="5"/>
    </row>
    <row r="144" spans="9:10" x14ac:dyDescent="0.35">
      <c r="I144" s="5"/>
      <c r="J144" s="5"/>
    </row>
    <row r="145" spans="9:10" x14ac:dyDescent="0.35">
      <c r="I145" s="5"/>
      <c r="J145" s="5"/>
    </row>
    <row r="146" spans="9:10" x14ac:dyDescent="0.35">
      <c r="I146" s="5"/>
      <c r="J146" s="5"/>
    </row>
    <row r="147" spans="9:10" x14ac:dyDescent="0.35">
      <c r="I147" s="5"/>
      <c r="J147" s="5"/>
    </row>
    <row r="148" spans="9:10" x14ac:dyDescent="0.35">
      <c r="I148" s="5"/>
      <c r="J148" s="5"/>
    </row>
    <row r="149" spans="9:10" x14ac:dyDescent="0.35">
      <c r="I149" s="5"/>
      <c r="J149" s="5"/>
    </row>
    <row r="150" spans="9:10" x14ac:dyDescent="0.35">
      <c r="I150" s="5"/>
      <c r="J150" s="5"/>
    </row>
    <row r="151" spans="9:10" x14ac:dyDescent="0.35">
      <c r="I151" s="5"/>
      <c r="J151" s="5"/>
    </row>
    <row r="152" spans="9:10" x14ac:dyDescent="0.35">
      <c r="I152" s="5"/>
      <c r="J152" s="5"/>
    </row>
    <row r="153" spans="9:10" x14ac:dyDescent="0.35">
      <c r="I153" s="5"/>
      <c r="J153" s="5"/>
    </row>
    <row r="154" spans="9:10" x14ac:dyDescent="0.35">
      <c r="I154" s="5"/>
      <c r="J154" s="5"/>
    </row>
    <row r="155" spans="9:10" x14ac:dyDescent="0.35">
      <c r="I155" s="5"/>
      <c r="J155" s="5"/>
    </row>
    <row r="156" spans="9:10" x14ac:dyDescent="0.35">
      <c r="I156" s="5"/>
      <c r="J156" s="5"/>
    </row>
    <row r="157" spans="9:10" x14ac:dyDescent="0.35">
      <c r="I157" s="5"/>
      <c r="J157" s="5"/>
    </row>
    <row r="158" spans="9:10" x14ac:dyDescent="0.35">
      <c r="I158" s="5"/>
      <c r="J158" s="5"/>
    </row>
    <row r="159" spans="9:10" x14ac:dyDescent="0.35">
      <c r="I159" s="5"/>
      <c r="J159" s="5"/>
    </row>
    <row r="160" spans="9:10" x14ac:dyDescent="0.35">
      <c r="I160" s="5"/>
      <c r="J160" s="5"/>
    </row>
    <row r="161" spans="9:10" x14ac:dyDescent="0.35">
      <c r="I161" s="5"/>
      <c r="J161" s="5"/>
    </row>
    <row r="162" spans="9:10" x14ac:dyDescent="0.35">
      <c r="I162" s="5"/>
      <c r="J162" s="5"/>
    </row>
    <row r="163" spans="9:10" x14ac:dyDescent="0.35">
      <c r="I163" s="5"/>
      <c r="J163" s="5"/>
    </row>
    <row r="164" spans="9:10" x14ac:dyDescent="0.35">
      <c r="I164" s="5"/>
      <c r="J164" s="5"/>
    </row>
    <row r="165" spans="9:10" x14ac:dyDescent="0.35">
      <c r="I165" s="5"/>
      <c r="J165" s="5"/>
    </row>
    <row r="166" spans="9:10" x14ac:dyDescent="0.35">
      <c r="I166" s="5"/>
      <c r="J166" s="5"/>
    </row>
    <row r="167" spans="9:10" x14ac:dyDescent="0.35">
      <c r="I167" s="5"/>
      <c r="J167" s="5"/>
    </row>
    <row r="168" spans="9:10" x14ac:dyDescent="0.35">
      <c r="I168" s="5"/>
      <c r="J168" s="5"/>
    </row>
    <row r="169" spans="9:10" x14ac:dyDescent="0.35">
      <c r="I169" s="5"/>
      <c r="J169" s="5"/>
    </row>
    <row r="170" spans="9:10" x14ac:dyDescent="0.35">
      <c r="I170" s="5"/>
      <c r="J170" s="5"/>
    </row>
    <row r="171" spans="9:10" x14ac:dyDescent="0.35">
      <c r="I171" s="5"/>
      <c r="J171" s="5"/>
    </row>
    <row r="172" spans="9:10" x14ac:dyDescent="0.35">
      <c r="I172" s="5"/>
      <c r="J172" s="5"/>
    </row>
    <row r="173" spans="9:10" x14ac:dyDescent="0.35">
      <c r="I173" s="5"/>
      <c r="J173" s="5"/>
    </row>
    <row r="174" spans="9:10" x14ac:dyDescent="0.35">
      <c r="I174" s="5"/>
      <c r="J174" s="5"/>
    </row>
    <row r="175" spans="9:10" x14ac:dyDescent="0.35">
      <c r="I175" s="5"/>
      <c r="J175" s="5"/>
    </row>
    <row r="176" spans="9:10" x14ac:dyDescent="0.35">
      <c r="I176" s="5"/>
      <c r="J176" s="5"/>
    </row>
    <row r="177" spans="9:10" x14ac:dyDescent="0.35">
      <c r="I177" s="5"/>
      <c r="J177" s="5"/>
    </row>
    <row r="178" spans="9:10" x14ac:dyDescent="0.35">
      <c r="I178" s="5"/>
      <c r="J178" s="5"/>
    </row>
    <row r="179" spans="9:10" x14ac:dyDescent="0.35">
      <c r="I179" s="5"/>
      <c r="J179" s="5"/>
    </row>
    <row r="180" spans="9:10" x14ac:dyDescent="0.35">
      <c r="I180" s="5"/>
      <c r="J180" s="5"/>
    </row>
    <row r="181" spans="9:10" x14ac:dyDescent="0.35">
      <c r="I181" s="5"/>
      <c r="J181" s="5"/>
    </row>
    <row r="182" spans="9:10" x14ac:dyDescent="0.35">
      <c r="I182" s="5"/>
      <c r="J182" s="5"/>
    </row>
    <row r="183" spans="9:10" x14ac:dyDescent="0.35">
      <c r="I183" s="5"/>
      <c r="J183" s="5"/>
    </row>
    <row r="184" spans="9:10" x14ac:dyDescent="0.35">
      <c r="I184" s="5"/>
      <c r="J184" s="5"/>
    </row>
    <row r="185" spans="9:10" x14ac:dyDescent="0.35">
      <c r="I185" s="5"/>
      <c r="J185" s="5"/>
    </row>
    <row r="186" spans="9:10" x14ac:dyDescent="0.35">
      <c r="I186" s="5"/>
      <c r="J186" s="5"/>
    </row>
    <row r="187" spans="9:10" x14ac:dyDescent="0.35">
      <c r="I187" s="5"/>
      <c r="J187" s="5"/>
    </row>
    <row r="188" spans="9:10" x14ac:dyDescent="0.35">
      <c r="I188" s="5"/>
      <c r="J188" s="5"/>
    </row>
    <row r="189" spans="9:10" x14ac:dyDescent="0.35">
      <c r="I189" s="5"/>
      <c r="J189" s="5"/>
    </row>
    <row r="190" spans="9:10" x14ac:dyDescent="0.35">
      <c r="I190" s="5"/>
      <c r="J190" s="5"/>
    </row>
    <row r="191" spans="9:10" x14ac:dyDescent="0.35">
      <c r="I191" s="5"/>
      <c r="J191" s="5"/>
    </row>
    <row r="192" spans="9:10" x14ac:dyDescent="0.35">
      <c r="I192" s="5"/>
      <c r="J192" s="5"/>
    </row>
    <row r="193" spans="9:10" x14ac:dyDescent="0.35">
      <c r="I193" s="5"/>
      <c r="J193" s="5"/>
    </row>
    <row r="194" spans="9:10" x14ac:dyDescent="0.35">
      <c r="I194" s="5"/>
      <c r="J194" s="5"/>
    </row>
    <row r="195" spans="9:10" x14ac:dyDescent="0.35">
      <c r="I195" s="5"/>
      <c r="J195" s="5"/>
    </row>
    <row r="196" spans="9:10" x14ac:dyDescent="0.35">
      <c r="I196" s="5"/>
      <c r="J196" s="5"/>
    </row>
    <row r="197" spans="9:10" x14ac:dyDescent="0.35">
      <c r="I197" s="5"/>
      <c r="J197" s="5"/>
    </row>
    <row r="198" spans="9:10" x14ac:dyDescent="0.35">
      <c r="I198" s="5"/>
      <c r="J198" s="5"/>
    </row>
    <row r="199" spans="9:10" x14ac:dyDescent="0.35">
      <c r="I199" s="5"/>
      <c r="J199" s="5"/>
    </row>
    <row r="200" spans="9:10" x14ac:dyDescent="0.35">
      <c r="I200" s="5"/>
      <c r="J200" s="5"/>
    </row>
    <row r="201" spans="9:10" x14ac:dyDescent="0.35">
      <c r="I201" s="5"/>
      <c r="J201" s="5"/>
    </row>
    <row r="202" spans="9:10" x14ac:dyDescent="0.35">
      <c r="I202" s="5"/>
      <c r="J202" s="5"/>
    </row>
    <row r="203" spans="9:10" x14ac:dyDescent="0.35">
      <c r="I203" s="5"/>
      <c r="J203" s="5"/>
    </row>
    <row r="204" spans="9:10" x14ac:dyDescent="0.35">
      <c r="I204" s="5"/>
      <c r="J204" s="5"/>
    </row>
    <row r="205" spans="9:10" x14ac:dyDescent="0.35">
      <c r="I205" s="5"/>
      <c r="J205" s="5"/>
    </row>
    <row r="206" spans="9:10" x14ac:dyDescent="0.35">
      <c r="I206" s="5"/>
      <c r="J206" s="5"/>
    </row>
    <row r="207" spans="9:10" x14ac:dyDescent="0.35">
      <c r="I207" s="5"/>
      <c r="J207" s="5"/>
    </row>
    <row r="208" spans="9:10" x14ac:dyDescent="0.35">
      <c r="I208" s="5"/>
      <c r="J208" s="5"/>
    </row>
    <row r="209" spans="9:15" x14ac:dyDescent="0.35">
      <c r="I209" s="5"/>
      <c r="J209" s="5"/>
    </row>
    <row r="210" spans="9:15" x14ac:dyDescent="0.35">
      <c r="I210" s="5"/>
      <c r="J210" s="5"/>
    </row>
    <row r="211" spans="9:15" x14ac:dyDescent="0.35">
      <c r="I211" s="5"/>
      <c r="J211" s="5"/>
    </row>
    <row r="212" spans="9:15" x14ac:dyDescent="0.35">
      <c r="I212" s="5"/>
      <c r="J212" s="5"/>
    </row>
    <row r="213" spans="9:15" x14ac:dyDescent="0.35">
      <c r="I213" s="5"/>
      <c r="J213" s="5"/>
    </row>
    <row r="214" spans="9:15" x14ac:dyDescent="0.35">
      <c r="I214" s="5"/>
      <c r="J214" s="5"/>
    </row>
    <row r="215" spans="9:15" x14ac:dyDescent="0.35">
      <c r="I215" s="5"/>
      <c r="J215" s="5"/>
    </row>
    <row r="216" spans="9:15" x14ac:dyDescent="0.35">
      <c r="I216" s="5"/>
      <c r="J216" s="5"/>
    </row>
    <row r="217" spans="9:15" x14ac:dyDescent="0.35">
      <c r="I217" s="5"/>
      <c r="J217" s="5"/>
    </row>
    <row r="218" spans="9:15" x14ac:dyDescent="0.35">
      <c r="I218" s="5"/>
      <c r="J218" s="5"/>
    </row>
    <row r="219" spans="9:15" x14ac:dyDescent="0.35">
      <c r="I219" s="5"/>
      <c r="J219" s="5"/>
    </row>
    <row r="220" spans="9:15" x14ac:dyDescent="0.35">
      <c r="I220" s="5"/>
      <c r="J220" s="5"/>
    </row>
    <row r="222" spans="9:15" x14ac:dyDescent="0.35">
      <c r="N222" s="10"/>
      <c r="O222" s="9"/>
    </row>
    <row r="223" spans="9:15" x14ac:dyDescent="0.35">
      <c r="M223" s="10"/>
      <c r="N223" s="10"/>
      <c r="O223" s="9"/>
    </row>
    <row r="225" spans="14:15" x14ac:dyDescent="0.35">
      <c r="N225" s="10"/>
      <c r="O22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A203" workbookViewId="0">
      <selection activeCell="J222" sqref="J222:K223"/>
    </sheetView>
  </sheetViews>
  <sheetFormatPr defaultRowHeight="14.5" x14ac:dyDescent="0.35"/>
  <cols>
    <col min="1" max="1" width="11.453125" customWidth="1"/>
    <col min="2" max="2" width="10.6328125" customWidth="1"/>
    <col min="3" max="3" width="18.7265625" customWidth="1"/>
    <col min="4" max="4" width="15.36328125" customWidth="1"/>
    <col min="5" max="5" width="15.45312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26" x14ac:dyDescent="0.35">
      <c r="A1" s="11" t="s">
        <v>367</v>
      </c>
      <c r="B1" s="11" t="s">
        <v>368</v>
      </c>
      <c r="C1" s="11" t="s">
        <v>369</v>
      </c>
      <c r="D1" s="11" t="s">
        <v>19</v>
      </c>
      <c r="E1" s="11" t="s">
        <v>370</v>
      </c>
      <c r="F1" s="11" t="s">
        <v>371</v>
      </c>
      <c r="G1" s="11" t="s">
        <v>372</v>
      </c>
      <c r="H1" s="11" t="s">
        <v>373</v>
      </c>
      <c r="I1" s="11" t="s">
        <v>374</v>
      </c>
      <c r="J1" s="11" t="s">
        <v>375</v>
      </c>
      <c r="K1" s="11" t="s">
        <v>376</v>
      </c>
      <c r="L1" s="11" t="s">
        <v>377</v>
      </c>
      <c r="M1" s="11" t="s">
        <v>378</v>
      </c>
      <c r="N1" s="11" t="s">
        <v>379</v>
      </c>
      <c r="O1" s="11" t="s">
        <v>380</v>
      </c>
      <c r="P1" s="11" t="s">
        <v>381</v>
      </c>
      <c r="Q1" s="11"/>
    </row>
    <row r="2" spans="1:17" x14ac:dyDescent="0.35">
      <c r="A2" s="47" t="s">
        <v>382</v>
      </c>
      <c r="B2" s="47" t="s">
        <v>383</v>
      </c>
      <c r="C2" s="46" t="s">
        <v>384</v>
      </c>
      <c r="D2" s="48">
        <v>43647</v>
      </c>
      <c r="E2" s="46" t="s">
        <v>385</v>
      </c>
      <c r="F2" s="46" t="s">
        <v>386</v>
      </c>
      <c r="G2" s="48">
        <v>45444</v>
      </c>
      <c r="H2" s="48">
        <v>45443</v>
      </c>
      <c r="I2" s="46" t="s">
        <v>387</v>
      </c>
      <c r="J2" s="46">
        <v>433.38</v>
      </c>
      <c r="K2" s="46">
        <v>0</v>
      </c>
      <c r="L2" s="46">
        <v>6.74</v>
      </c>
      <c r="M2" s="46">
        <v>0</v>
      </c>
      <c r="N2" s="48">
        <v>45447</v>
      </c>
      <c r="O2" s="47"/>
      <c r="P2" s="47"/>
      <c r="Q2" s="12"/>
    </row>
    <row r="3" spans="1:17" x14ac:dyDescent="0.35">
      <c r="A3" s="47" t="s">
        <v>388</v>
      </c>
      <c r="B3" s="47" t="s">
        <v>383</v>
      </c>
      <c r="C3" s="46" t="s">
        <v>389</v>
      </c>
      <c r="D3" s="48">
        <v>43647</v>
      </c>
      <c r="E3" s="46" t="s">
        <v>385</v>
      </c>
      <c r="F3" s="46" t="s">
        <v>386</v>
      </c>
      <c r="G3" s="48">
        <v>45444</v>
      </c>
      <c r="H3" s="48">
        <v>45443</v>
      </c>
      <c r="I3" s="46" t="s">
        <v>387</v>
      </c>
      <c r="J3" s="46">
        <v>238.33</v>
      </c>
      <c r="K3" s="46">
        <v>0</v>
      </c>
      <c r="L3" s="46">
        <v>3.36</v>
      </c>
      <c r="M3" s="46">
        <v>0</v>
      </c>
      <c r="N3" s="48">
        <v>45447</v>
      </c>
      <c r="O3" s="47"/>
      <c r="P3" s="47"/>
      <c r="Q3" s="12"/>
    </row>
    <row r="4" spans="1:17" x14ac:dyDescent="0.35">
      <c r="A4" s="47" t="s">
        <v>390</v>
      </c>
      <c r="B4" s="47" t="s">
        <v>383</v>
      </c>
      <c r="C4" s="46" t="s">
        <v>391</v>
      </c>
      <c r="D4" s="48">
        <v>43894</v>
      </c>
      <c r="E4" s="46" t="s">
        <v>392</v>
      </c>
      <c r="F4" s="46" t="s">
        <v>386</v>
      </c>
      <c r="G4" s="48">
        <v>45447</v>
      </c>
      <c r="H4" s="48">
        <v>45444</v>
      </c>
      <c r="I4" s="46" t="s">
        <v>393</v>
      </c>
      <c r="J4" s="49">
        <v>16723.86</v>
      </c>
      <c r="K4" s="46">
        <v>0</v>
      </c>
      <c r="L4" s="46">
        <v>10.31</v>
      </c>
      <c r="M4" s="46">
        <v>0</v>
      </c>
      <c r="N4" s="48">
        <v>45447</v>
      </c>
      <c r="O4" s="47"/>
      <c r="P4" s="47"/>
      <c r="Q4" s="12"/>
    </row>
    <row r="5" spans="1:17" x14ac:dyDescent="0.35">
      <c r="A5" s="47" t="s">
        <v>394</v>
      </c>
      <c r="B5" s="47" t="s">
        <v>383</v>
      </c>
      <c r="C5" s="46" t="s">
        <v>391</v>
      </c>
      <c r="D5" s="48">
        <v>43878</v>
      </c>
      <c r="E5" s="46" t="s">
        <v>392</v>
      </c>
      <c r="F5" s="46" t="s">
        <v>386</v>
      </c>
      <c r="G5" s="48">
        <v>45460</v>
      </c>
      <c r="H5" s="48">
        <v>45457</v>
      </c>
      <c r="I5" s="46" t="s">
        <v>393</v>
      </c>
      <c r="J5" s="49">
        <v>64178.67</v>
      </c>
      <c r="K5" s="46">
        <v>0</v>
      </c>
      <c r="L5" s="46">
        <v>36.880000000000003</v>
      </c>
      <c r="M5" s="46">
        <v>0</v>
      </c>
      <c r="N5" s="48">
        <v>45461</v>
      </c>
      <c r="O5" s="47"/>
      <c r="P5" s="47"/>
      <c r="Q5" s="12"/>
    </row>
    <row r="6" spans="1:17" x14ac:dyDescent="0.35">
      <c r="A6" s="47" t="s">
        <v>395</v>
      </c>
      <c r="B6" s="47" t="s">
        <v>383</v>
      </c>
      <c r="C6" s="46" t="s">
        <v>396</v>
      </c>
      <c r="D6" s="48">
        <v>43879</v>
      </c>
      <c r="E6" s="46" t="s">
        <v>397</v>
      </c>
      <c r="F6" s="46" t="s">
        <v>386</v>
      </c>
      <c r="G6" s="48">
        <v>45461</v>
      </c>
      <c r="H6" s="48">
        <v>45460</v>
      </c>
      <c r="I6" s="46" t="s">
        <v>393</v>
      </c>
      <c r="J6" s="49">
        <v>19203.18</v>
      </c>
      <c r="K6" s="46">
        <v>0</v>
      </c>
      <c r="L6" s="46">
        <v>30.33</v>
      </c>
      <c r="M6" s="46">
        <v>0</v>
      </c>
      <c r="N6" s="48">
        <v>45461</v>
      </c>
      <c r="O6" s="47"/>
      <c r="P6" s="47"/>
      <c r="Q6" s="12"/>
    </row>
    <row r="7" spans="1:17" x14ac:dyDescent="0.35">
      <c r="A7" s="47" t="s">
        <v>398</v>
      </c>
      <c r="B7" s="47" t="s">
        <v>383</v>
      </c>
      <c r="C7" s="46" t="s">
        <v>399</v>
      </c>
      <c r="D7" s="48">
        <v>44945</v>
      </c>
      <c r="E7" s="46" t="s">
        <v>400</v>
      </c>
      <c r="F7" s="46" t="s">
        <v>386</v>
      </c>
      <c r="G7" s="48">
        <v>45462</v>
      </c>
      <c r="H7" s="48">
        <v>45461</v>
      </c>
      <c r="I7" s="46" t="s">
        <v>393</v>
      </c>
      <c r="J7" s="49">
        <v>10000</v>
      </c>
      <c r="K7" s="46">
        <v>0</v>
      </c>
      <c r="L7" s="46">
        <v>4.95</v>
      </c>
      <c r="M7" s="46">
        <v>0</v>
      </c>
      <c r="N7" s="48">
        <v>45461</v>
      </c>
      <c r="O7" s="47"/>
      <c r="P7" s="47"/>
      <c r="Q7" s="12"/>
    </row>
    <row r="8" spans="1:17" x14ac:dyDescent="0.35">
      <c r="A8" s="47" t="s">
        <v>401</v>
      </c>
      <c r="B8" s="47" t="s">
        <v>383</v>
      </c>
      <c r="C8" s="46" t="s">
        <v>399</v>
      </c>
      <c r="D8" s="48">
        <v>45216</v>
      </c>
      <c r="E8" s="46" t="s">
        <v>400</v>
      </c>
      <c r="F8" s="46" t="s">
        <v>386</v>
      </c>
      <c r="G8" s="48">
        <v>45460</v>
      </c>
      <c r="H8" s="48">
        <v>45457</v>
      </c>
      <c r="I8" s="46" t="s">
        <v>393</v>
      </c>
      <c r="J8" s="49">
        <v>157979</v>
      </c>
      <c r="K8" s="46">
        <v>0</v>
      </c>
      <c r="L8" s="46">
        <v>76.77</v>
      </c>
      <c r="M8" s="46">
        <v>0</v>
      </c>
      <c r="N8" s="48">
        <v>45461</v>
      </c>
      <c r="O8" s="47"/>
      <c r="P8" s="47"/>
      <c r="Q8" s="12"/>
    </row>
    <row r="9" spans="1:17" x14ac:dyDescent="0.35">
      <c r="A9" s="47" t="s">
        <v>402</v>
      </c>
      <c r="B9" s="47" t="s">
        <v>383</v>
      </c>
      <c r="C9" s="46" t="s">
        <v>403</v>
      </c>
      <c r="D9" s="48">
        <v>43734</v>
      </c>
      <c r="E9" s="46" t="s">
        <v>404</v>
      </c>
      <c r="F9" s="46" t="s">
        <v>386</v>
      </c>
      <c r="G9" s="48">
        <v>45469</v>
      </c>
      <c r="H9" s="48">
        <v>45468</v>
      </c>
      <c r="I9" s="46" t="s">
        <v>393</v>
      </c>
      <c r="J9" s="49">
        <v>247466.84</v>
      </c>
      <c r="K9" s="46">
        <v>0</v>
      </c>
      <c r="L9" s="46">
        <v>45.24</v>
      </c>
      <c r="M9" s="46">
        <v>0</v>
      </c>
      <c r="N9" s="48">
        <v>45468</v>
      </c>
      <c r="O9" s="47"/>
      <c r="P9" s="47"/>
      <c r="Q9" s="12"/>
    </row>
    <row r="10" spans="1:17" x14ac:dyDescent="0.35">
      <c r="A10" s="47" t="s">
        <v>405</v>
      </c>
      <c r="B10" s="47" t="s">
        <v>383</v>
      </c>
      <c r="C10" s="46" t="s">
        <v>399</v>
      </c>
      <c r="D10" s="48">
        <v>43915</v>
      </c>
      <c r="E10" s="46" t="s">
        <v>400</v>
      </c>
      <c r="F10" s="46" t="s">
        <v>386</v>
      </c>
      <c r="G10" s="48">
        <v>45468</v>
      </c>
      <c r="H10" s="48">
        <v>45467</v>
      </c>
      <c r="I10" s="46" t="s">
        <v>393</v>
      </c>
      <c r="J10" s="49">
        <v>334906.13</v>
      </c>
      <c r="K10" s="46">
        <v>0</v>
      </c>
      <c r="L10" s="46">
        <v>210.43</v>
      </c>
      <c r="M10" s="46">
        <v>0</v>
      </c>
      <c r="N10" s="48">
        <v>45468</v>
      </c>
      <c r="O10" s="47"/>
      <c r="P10" s="47"/>
      <c r="Q10" s="12"/>
    </row>
    <row r="11" spans="1:17" x14ac:dyDescent="0.35">
      <c r="A11" s="47" t="s">
        <v>406</v>
      </c>
      <c r="B11" s="47" t="s">
        <v>383</v>
      </c>
      <c r="C11" s="46" t="s">
        <v>407</v>
      </c>
      <c r="D11" s="48">
        <v>43882</v>
      </c>
      <c r="E11" s="46" t="s">
        <v>392</v>
      </c>
      <c r="F11" s="46" t="s">
        <v>386</v>
      </c>
      <c r="G11" s="48">
        <v>45464</v>
      </c>
      <c r="H11" s="48">
        <v>45463</v>
      </c>
      <c r="I11" s="46" t="s">
        <v>393</v>
      </c>
      <c r="J11" s="49">
        <v>84219</v>
      </c>
      <c r="K11" s="46">
        <v>0</v>
      </c>
      <c r="L11" s="46">
        <v>49.37</v>
      </c>
      <c r="M11" s="46">
        <v>0</v>
      </c>
      <c r="N11" s="48">
        <v>45468</v>
      </c>
      <c r="O11" s="47"/>
      <c r="P11" s="47"/>
      <c r="Q11" s="12"/>
    </row>
    <row r="12" spans="1:17" x14ac:dyDescent="0.35">
      <c r="A12" s="47" t="s">
        <v>408</v>
      </c>
      <c r="B12" s="47" t="s">
        <v>383</v>
      </c>
      <c r="C12" s="46" t="s">
        <v>396</v>
      </c>
      <c r="D12" s="48">
        <v>43885</v>
      </c>
      <c r="E12" s="46" t="s">
        <v>404</v>
      </c>
      <c r="F12" s="46" t="s">
        <v>386</v>
      </c>
      <c r="G12" s="48">
        <v>45467</v>
      </c>
      <c r="H12" s="48">
        <v>45464</v>
      </c>
      <c r="I12" s="46" t="s">
        <v>393</v>
      </c>
      <c r="J12" s="49">
        <v>125917.16</v>
      </c>
      <c r="K12" s="46">
        <v>0</v>
      </c>
      <c r="L12" s="46">
        <v>56.3</v>
      </c>
      <c r="M12" s="46">
        <v>0</v>
      </c>
      <c r="N12" s="48">
        <v>45468</v>
      </c>
      <c r="O12" s="47"/>
      <c r="P12" s="47"/>
      <c r="Q12" s="12"/>
    </row>
    <row r="13" spans="1:17" x14ac:dyDescent="0.35">
      <c r="A13" s="47" t="s">
        <v>409</v>
      </c>
      <c r="B13" s="47" t="s">
        <v>383</v>
      </c>
      <c r="C13" s="46" t="s">
        <v>399</v>
      </c>
      <c r="D13" s="48">
        <v>43915</v>
      </c>
      <c r="E13" s="46" t="s">
        <v>400</v>
      </c>
      <c r="F13" s="46" t="s">
        <v>386</v>
      </c>
      <c r="G13" s="48">
        <v>45468</v>
      </c>
      <c r="H13" s="48">
        <v>45467</v>
      </c>
      <c r="I13" s="46" t="s">
        <v>393</v>
      </c>
      <c r="J13" s="49">
        <v>31000</v>
      </c>
      <c r="K13" s="46">
        <v>0</v>
      </c>
      <c r="L13" s="46">
        <v>19.48</v>
      </c>
      <c r="M13" s="46">
        <v>0</v>
      </c>
      <c r="N13" s="48">
        <v>45468</v>
      </c>
      <c r="O13" s="47"/>
      <c r="P13" s="47"/>
      <c r="Q13" s="12"/>
    </row>
    <row r="14" spans="1:17" x14ac:dyDescent="0.35">
      <c r="A14" s="47" t="s">
        <v>410</v>
      </c>
      <c r="B14" s="47" t="s">
        <v>411</v>
      </c>
      <c r="C14" s="46" t="s">
        <v>412</v>
      </c>
      <c r="D14" s="48">
        <v>44197</v>
      </c>
      <c r="E14" s="46" t="s">
        <v>413</v>
      </c>
      <c r="F14" s="46" t="s">
        <v>414</v>
      </c>
      <c r="G14" s="48">
        <v>45383</v>
      </c>
      <c r="H14" s="48">
        <v>45447</v>
      </c>
      <c r="I14" s="46" t="s">
        <v>387</v>
      </c>
      <c r="J14" s="49">
        <v>4583.33</v>
      </c>
      <c r="K14" s="46">
        <v>0</v>
      </c>
      <c r="L14" s="46">
        <v>0</v>
      </c>
      <c r="M14" s="46">
        <v>0</v>
      </c>
      <c r="N14" s="48">
        <v>45447</v>
      </c>
      <c r="O14" s="47" t="s">
        <v>415</v>
      </c>
      <c r="P14" s="47" t="s">
        <v>416</v>
      </c>
      <c r="Q14" s="12"/>
    </row>
    <row r="15" spans="1:17" x14ac:dyDescent="0.35">
      <c r="A15" s="47" t="s">
        <v>417</v>
      </c>
      <c r="B15" s="47" t="s">
        <v>411</v>
      </c>
      <c r="C15" s="46" t="s">
        <v>418</v>
      </c>
      <c r="D15" s="48">
        <v>44228</v>
      </c>
      <c r="E15" s="46" t="s">
        <v>413</v>
      </c>
      <c r="F15" s="46" t="s">
        <v>414</v>
      </c>
      <c r="G15" s="48">
        <v>45383</v>
      </c>
      <c r="H15" s="48">
        <v>45443</v>
      </c>
      <c r="I15" s="46" t="s">
        <v>387</v>
      </c>
      <c r="J15" s="46">
        <v>944.16</v>
      </c>
      <c r="K15" s="46">
        <v>0</v>
      </c>
      <c r="L15" s="46">
        <v>0</v>
      </c>
      <c r="M15" s="46">
        <v>0</v>
      </c>
      <c r="N15" s="48">
        <v>45447</v>
      </c>
      <c r="O15" s="47" t="s">
        <v>419</v>
      </c>
      <c r="P15" s="47" t="s">
        <v>420</v>
      </c>
      <c r="Q15" s="12"/>
    </row>
    <row r="16" spans="1:17" x14ac:dyDescent="0.35">
      <c r="A16" s="47" t="s">
        <v>421</v>
      </c>
      <c r="B16" s="47" t="s">
        <v>411</v>
      </c>
      <c r="C16" s="46" t="s">
        <v>422</v>
      </c>
      <c r="D16" s="48">
        <v>44317</v>
      </c>
      <c r="E16" s="46" t="s">
        <v>413</v>
      </c>
      <c r="F16" s="46" t="s">
        <v>414</v>
      </c>
      <c r="G16" s="48">
        <v>45383</v>
      </c>
      <c r="H16" s="48">
        <v>45443</v>
      </c>
      <c r="I16" s="46" t="s">
        <v>387</v>
      </c>
      <c r="J16" s="46">
        <v>600.84</v>
      </c>
      <c r="K16" s="46">
        <v>0</v>
      </c>
      <c r="L16" s="46">
        <v>0</v>
      </c>
      <c r="M16" s="46">
        <v>0</v>
      </c>
      <c r="N16" s="48">
        <v>45447</v>
      </c>
      <c r="O16" s="47" t="s">
        <v>419</v>
      </c>
      <c r="P16" s="47" t="s">
        <v>420</v>
      </c>
      <c r="Q16" s="12"/>
    </row>
    <row r="17" spans="1:17" x14ac:dyDescent="0.35">
      <c r="A17" s="47" t="s">
        <v>423</v>
      </c>
      <c r="B17" s="47" t="s">
        <v>411</v>
      </c>
      <c r="C17" s="46" t="s">
        <v>424</v>
      </c>
      <c r="D17" s="48">
        <v>44348</v>
      </c>
      <c r="E17" s="46" t="s">
        <v>413</v>
      </c>
      <c r="F17" s="46" t="s">
        <v>386</v>
      </c>
      <c r="G17" s="48">
        <v>45444</v>
      </c>
      <c r="H17" s="48">
        <v>45443</v>
      </c>
      <c r="I17" s="46" t="s">
        <v>387</v>
      </c>
      <c r="J17" s="46">
        <v>376.92</v>
      </c>
      <c r="K17" s="46">
        <v>0</v>
      </c>
      <c r="L17" s="46">
        <v>79.86</v>
      </c>
      <c r="M17" s="46">
        <v>0</v>
      </c>
      <c r="N17" s="48">
        <v>45447</v>
      </c>
      <c r="O17" s="47" t="s">
        <v>415</v>
      </c>
      <c r="P17" s="47" t="s">
        <v>416</v>
      </c>
      <c r="Q17" s="12"/>
    </row>
    <row r="18" spans="1:17" x14ac:dyDescent="0.35">
      <c r="A18" s="47" t="s">
        <v>425</v>
      </c>
      <c r="B18" s="47" t="s">
        <v>411</v>
      </c>
      <c r="C18" s="46" t="s">
        <v>426</v>
      </c>
      <c r="D18" s="48">
        <v>44348</v>
      </c>
      <c r="E18" s="46" t="s">
        <v>413</v>
      </c>
      <c r="F18" s="46" t="s">
        <v>386</v>
      </c>
      <c r="G18" s="48">
        <v>45444</v>
      </c>
      <c r="H18" s="48">
        <v>45443</v>
      </c>
      <c r="I18" s="46" t="s">
        <v>387</v>
      </c>
      <c r="J18" s="46">
        <v>0</v>
      </c>
      <c r="K18" s="46">
        <v>0</v>
      </c>
      <c r="L18" s="46">
        <v>56.92</v>
      </c>
      <c r="M18" s="46">
        <v>0</v>
      </c>
      <c r="N18" s="48">
        <v>45447</v>
      </c>
      <c r="O18" s="47" t="s">
        <v>427</v>
      </c>
      <c r="P18" s="47" t="s">
        <v>428</v>
      </c>
      <c r="Q18" s="12"/>
    </row>
    <row r="19" spans="1:17" x14ac:dyDescent="0.35">
      <c r="A19" s="47" t="s">
        <v>429</v>
      </c>
      <c r="B19" s="47" t="s">
        <v>411</v>
      </c>
      <c r="C19" s="46" t="s">
        <v>430</v>
      </c>
      <c r="D19" s="48">
        <v>44378</v>
      </c>
      <c r="E19" s="46" t="s">
        <v>413</v>
      </c>
      <c r="F19" s="46" t="s">
        <v>414</v>
      </c>
      <c r="G19" s="48">
        <v>45383</v>
      </c>
      <c r="H19" s="48">
        <v>45447</v>
      </c>
      <c r="I19" s="46" t="s">
        <v>387</v>
      </c>
      <c r="J19" s="49">
        <v>1666.66</v>
      </c>
      <c r="K19" s="46">
        <v>0</v>
      </c>
      <c r="L19" s="46">
        <v>0</v>
      </c>
      <c r="M19" s="46">
        <v>0</v>
      </c>
      <c r="N19" s="48">
        <v>45447</v>
      </c>
      <c r="O19" s="47" t="s">
        <v>415</v>
      </c>
      <c r="P19" s="47" t="s">
        <v>416</v>
      </c>
      <c r="Q19" s="12"/>
    </row>
    <row r="20" spans="1:17" x14ac:dyDescent="0.35">
      <c r="A20" s="47" t="s">
        <v>431</v>
      </c>
      <c r="B20" s="47" t="s">
        <v>411</v>
      </c>
      <c r="C20" s="46" t="s">
        <v>432</v>
      </c>
      <c r="D20" s="48">
        <v>44348</v>
      </c>
      <c r="E20" s="46" t="s">
        <v>413</v>
      </c>
      <c r="F20" s="46" t="s">
        <v>386</v>
      </c>
      <c r="G20" s="48">
        <v>45444</v>
      </c>
      <c r="H20" s="48">
        <v>45443</v>
      </c>
      <c r="I20" s="46" t="s">
        <v>387</v>
      </c>
      <c r="J20" s="46">
        <v>528.20000000000005</v>
      </c>
      <c r="K20" s="46">
        <v>0</v>
      </c>
      <c r="L20" s="46">
        <v>61.46</v>
      </c>
      <c r="M20" s="46">
        <v>0</v>
      </c>
      <c r="N20" s="48">
        <v>45447</v>
      </c>
      <c r="O20" s="47" t="s">
        <v>419</v>
      </c>
      <c r="P20" s="47" t="s">
        <v>420</v>
      </c>
      <c r="Q20" s="12"/>
    </row>
    <row r="21" spans="1:17" x14ac:dyDescent="0.35">
      <c r="A21" s="47" t="s">
        <v>431</v>
      </c>
      <c r="B21" s="47" t="s">
        <v>411</v>
      </c>
      <c r="C21" s="46" t="s">
        <v>432</v>
      </c>
      <c r="D21" s="48">
        <v>44348</v>
      </c>
      <c r="E21" s="46" t="s">
        <v>413</v>
      </c>
      <c r="F21" s="46" t="s">
        <v>414</v>
      </c>
      <c r="G21" s="48">
        <v>45383</v>
      </c>
      <c r="H21" s="48">
        <v>45443</v>
      </c>
      <c r="I21" s="46" t="s">
        <v>387</v>
      </c>
      <c r="J21" s="46">
        <v>528.20000000000005</v>
      </c>
      <c r="K21" s="46">
        <v>0</v>
      </c>
      <c r="L21" s="46">
        <v>0</v>
      </c>
      <c r="M21" s="46">
        <v>0</v>
      </c>
      <c r="N21" s="48">
        <v>45447</v>
      </c>
      <c r="O21" s="47" t="s">
        <v>419</v>
      </c>
      <c r="P21" s="47" t="s">
        <v>420</v>
      </c>
      <c r="Q21" s="12"/>
    </row>
    <row r="22" spans="1:17" x14ac:dyDescent="0.35">
      <c r="A22" s="47" t="s">
        <v>433</v>
      </c>
      <c r="B22" s="47" t="s">
        <v>411</v>
      </c>
      <c r="C22" s="46" t="s">
        <v>434</v>
      </c>
      <c r="D22" s="48">
        <v>44348</v>
      </c>
      <c r="E22" s="46" t="s">
        <v>413</v>
      </c>
      <c r="F22" s="46" t="s">
        <v>386</v>
      </c>
      <c r="G22" s="48">
        <v>45444</v>
      </c>
      <c r="H22" s="48">
        <v>45443</v>
      </c>
      <c r="I22" s="46" t="s">
        <v>387</v>
      </c>
      <c r="J22" s="46">
        <v>169.24</v>
      </c>
      <c r="K22" s="46">
        <v>0</v>
      </c>
      <c r="L22" s="46">
        <v>42.07</v>
      </c>
      <c r="M22" s="46">
        <v>0</v>
      </c>
      <c r="N22" s="48">
        <v>45447</v>
      </c>
      <c r="O22" s="47" t="s">
        <v>419</v>
      </c>
      <c r="P22" s="47" t="s">
        <v>420</v>
      </c>
      <c r="Q22" s="12"/>
    </row>
    <row r="23" spans="1:17" x14ac:dyDescent="0.35">
      <c r="A23" s="47" t="s">
        <v>433</v>
      </c>
      <c r="B23" s="47" t="s">
        <v>411</v>
      </c>
      <c r="C23" s="46" t="s">
        <v>434</v>
      </c>
      <c r="D23" s="48">
        <v>44348</v>
      </c>
      <c r="E23" s="46" t="s">
        <v>413</v>
      </c>
      <c r="F23" s="46" t="s">
        <v>414</v>
      </c>
      <c r="G23" s="48">
        <v>45383</v>
      </c>
      <c r="H23" s="48">
        <v>45443</v>
      </c>
      <c r="I23" s="46" t="s">
        <v>387</v>
      </c>
      <c r="J23" s="46">
        <v>169.24</v>
      </c>
      <c r="K23" s="46">
        <v>0</v>
      </c>
      <c r="L23" s="46">
        <v>0</v>
      </c>
      <c r="M23" s="46">
        <v>0</v>
      </c>
      <c r="N23" s="48">
        <v>45447</v>
      </c>
      <c r="O23" s="47" t="s">
        <v>419</v>
      </c>
      <c r="P23" s="47" t="s">
        <v>420</v>
      </c>
      <c r="Q23" s="12"/>
    </row>
    <row r="24" spans="1:17" x14ac:dyDescent="0.35">
      <c r="A24" s="47" t="s">
        <v>435</v>
      </c>
      <c r="B24" s="47" t="s">
        <v>411</v>
      </c>
      <c r="C24" s="46" t="s">
        <v>436</v>
      </c>
      <c r="D24" s="48">
        <v>44348</v>
      </c>
      <c r="E24" s="46" t="s">
        <v>413</v>
      </c>
      <c r="F24" s="46" t="s">
        <v>386</v>
      </c>
      <c r="G24" s="48">
        <v>45444</v>
      </c>
      <c r="H24" s="48">
        <v>45443</v>
      </c>
      <c r="I24" s="46" t="s">
        <v>387</v>
      </c>
      <c r="J24" s="46">
        <v>95.88</v>
      </c>
      <c r="K24" s="46">
        <v>0</v>
      </c>
      <c r="L24" s="46">
        <v>32</v>
      </c>
      <c r="M24" s="46">
        <v>0</v>
      </c>
      <c r="N24" s="48">
        <v>45447</v>
      </c>
      <c r="O24" s="47" t="s">
        <v>419</v>
      </c>
      <c r="P24" s="47" t="s">
        <v>420</v>
      </c>
      <c r="Q24" s="12"/>
    </row>
    <row r="25" spans="1:17" x14ac:dyDescent="0.35">
      <c r="A25" s="47" t="s">
        <v>435</v>
      </c>
      <c r="B25" s="47" t="s">
        <v>411</v>
      </c>
      <c r="C25" s="46" t="s">
        <v>436</v>
      </c>
      <c r="D25" s="48">
        <v>44348</v>
      </c>
      <c r="E25" s="46" t="s">
        <v>413</v>
      </c>
      <c r="F25" s="46" t="s">
        <v>414</v>
      </c>
      <c r="G25" s="48">
        <v>45383</v>
      </c>
      <c r="H25" s="48">
        <v>45443</v>
      </c>
      <c r="I25" s="46" t="s">
        <v>387</v>
      </c>
      <c r="J25" s="46">
        <v>95.88</v>
      </c>
      <c r="K25" s="46">
        <v>0</v>
      </c>
      <c r="L25" s="46">
        <v>0</v>
      </c>
      <c r="M25" s="46">
        <v>0</v>
      </c>
      <c r="N25" s="48">
        <v>45447</v>
      </c>
      <c r="O25" s="47" t="s">
        <v>419</v>
      </c>
      <c r="P25" s="47" t="s">
        <v>420</v>
      </c>
      <c r="Q25" s="12"/>
    </row>
    <row r="26" spans="1:17" x14ac:dyDescent="0.35">
      <c r="A26" s="47" t="s">
        <v>437</v>
      </c>
      <c r="B26" s="47" t="s">
        <v>411</v>
      </c>
      <c r="C26" s="46" t="s">
        <v>436</v>
      </c>
      <c r="D26" s="48">
        <v>44378</v>
      </c>
      <c r="E26" s="46" t="s">
        <v>438</v>
      </c>
      <c r="F26" s="46" t="s">
        <v>414</v>
      </c>
      <c r="G26" s="48">
        <v>45383</v>
      </c>
      <c r="H26" s="48">
        <v>45443</v>
      </c>
      <c r="I26" s="46" t="s">
        <v>387</v>
      </c>
      <c r="J26" s="46">
        <v>83.9</v>
      </c>
      <c r="K26" s="46">
        <v>0</v>
      </c>
      <c r="L26" s="46">
        <v>0</v>
      </c>
      <c r="M26" s="46">
        <v>0</v>
      </c>
      <c r="N26" s="48">
        <v>45447</v>
      </c>
      <c r="O26" s="47" t="s">
        <v>419</v>
      </c>
      <c r="P26" s="47" t="s">
        <v>420</v>
      </c>
      <c r="Q26" s="12"/>
    </row>
    <row r="27" spans="1:17" x14ac:dyDescent="0.35">
      <c r="A27" s="47" t="s">
        <v>439</v>
      </c>
      <c r="B27" s="47" t="s">
        <v>411</v>
      </c>
      <c r="C27" s="46" t="s">
        <v>440</v>
      </c>
      <c r="D27" s="48">
        <v>44348</v>
      </c>
      <c r="E27" s="46" t="s">
        <v>413</v>
      </c>
      <c r="F27" s="46" t="s">
        <v>386</v>
      </c>
      <c r="G27" s="48">
        <v>45444</v>
      </c>
      <c r="H27" s="48">
        <v>45443</v>
      </c>
      <c r="I27" s="46" t="s">
        <v>387</v>
      </c>
      <c r="J27" s="46">
        <v>0</v>
      </c>
      <c r="K27" s="46">
        <v>0</v>
      </c>
      <c r="L27" s="46">
        <v>40.799999999999997</v>
      </c>
      <c r="M27" s="46">
        <v>0</v>
      </c>
      <c r="N27" s="48">
        <v>45447</v>
      </c>
      <c r="O27" s="47" t="s">
        <v>427</v>
      </c>
      <c r="P27" s="47" t="s">
        <v>428</v>
      </c>
      <c r="Q27" s="12"/>
    </row>
    <row r="28" spans="1:17" x14ac:dyDescent="0.35">
      <c r="A28" s="47" t="s">
        <v>441</v>
      </c>
      <c r="B28" s="47" t="s">
        <v>411</v>
      </c>
      <c r="C28" s="46" t="s">
        <v>442</v>
      </c>
      <c r="D28" s="48">
        <v>44348</v>
      </c>
      <c r="E28" s="46" t="s">
        <v>413</v>
      </c>
      <c r="F28" s="46" t="s">
        <v>386</v>
      </c>
      <c r="G28" s="48">
        <v>45444</v>
      </c>
      <c r="H28" s="48">
        <v>45443</v>
      </c>
      <c r="I28" s="46" t="s">
        <v>387</v>
      </c>
      <c r="J28" s="46">
        <v>0</v>
      </c>
      <c r="K28" s="46">
        <v>0</v>
      </c>
      <c r="L28" s="46">
        <v>73.099999999999994</v>
      </c>
      <c r="M28" s="46">
        <v>0</v>
      </c>
      <c r="N28" s="48">
        <v>45447</v>
      </c>
      <c r="O28" s="47" t="s">
        <v>427</v>
      </c>
      <c r="P28" s="47" t="s">
        <v>428</v>
      </c>
      <c r="Q28" s="12"/>
    </row>
    <row r="29" spans="1:17" x14ac:dyDescent="0.35">
      <c r="A29" s="47" t="s">
        <v>443</v>
      </c>
      <c r="B29" s="47" t="s">
        <v>411</v>
      </c>
      <c r="C29" s="46" t="s">
        <v>444</v>
      </c>
      <c r="D29" s="48">
        <v>44470</v>
      </c>
      <c r="E29" s="46" t="s">
        <v>413</v>
      </c>
      <c r="F29" s="46" t="s">
        <v>414</v>
      </c>
      <c r="G29" s="48">
        <v>45383</v>
      </c>
      <c r="H29" s="48">
        <v>45443</v>
      </c>
      <c r="I29" s="46" t="s">
        <v>387</v>
      </c>
      <c r="J29" s="46">
        <v>500</v>
      </c>
      <c r="K29" s="46">
        <v>0</v>
      </c>
      <c r="L29" s="46">
        <v>0</v>
      </c>
      <c r="M29" s="46">
        <v>0</v>
      </c>
      <c r="N29" s="48">
        <v>45447</v>
      </c>
      <c r="O29" s="47" t="s">
        <v>427</v>
      </c>
      <c r="P29" s="47" t="s">
        <v>428</v>
      </c>
      <c r="Q29" s="12"/>
    </row>
    <row r="30" spans="1:17" x14ac:dyDescent="0.35">
      <c r="A30" s="47" t="s">
        <v>445</v>
      </c>
      <c r="B30" s="47" t="s">
        <v>411</v>
      </c>
      <c r="C30" s="46" t="s">
        <v>446</v>
      </c>
      <c r="D30" s="48">
        <v>44470</v>
      </c>
      <c r="E30" s="46" t="s">
        <v>413</v>
      </c>
      <c r="F30" s="46" t="s">
        <v>414</v>
      </c>
      <c r="G30" s="48">
        <v>45383</v>
      </c>
      <c r="H30" s="48">
        <v>45443</v>
      </c>
      <c r="I30" s="46" t="s">
        <v>387</v>
      </c>
      <c r="J30" s="46">
        <v>772.5</v>
      </c>
      <c r="K30" s="46">
        <v>0</v>
      </c>
      <c r="L30" s="46">
        <v>0</v>
      </c>
      <c r="M30" s="46">
        <v>0</v>
      </c>
      <c r="N30" s="48">
        <v>45447</v>
      </c>
      <c r="O30" s="47" t="s">
        <v>427</v>
      </c>
      <c r="P30" s="47" t="s">
        <v>428</v>
      </c>
      <c r="Q30" s="12"/>
    </row>
    <row r="31" spans="1:17" x14ac:dyDescent="0.35">
      <c r="A31" s="47" t="s">
        <v>447</v>
      </c>
      <c r="B31" s="47" t="s">
        <v>411</v>
      </c>
      <c r="C31" s="46" t="s">
        <v>446</v>
      </c>
      <c r="D31" s="48">
        <v>44470</v>
      </c>
      <c r="E31" s="46" t="s">
        <v>438</v>
      </c>
      <c r="F31" s="46" t="s">
        <v>414</v>
      </c>
      <c r="G31" s="48">
        <v>45383</v>
      </c>
      <c r="H31" s="48">
        <v>45443</v>
      </c>
      <c r="I31" s="46" t="s">
        <v>387</v>
      </c>
      <c r="J31" s="46">
        <v>270.38</v>
      </c>
      <c r="K31" s="46">
        <v>0</v>
      </c>
      <c r="L31" s="46">
        <v>0</v>
      </c>
      <c r="M31" s="46">
        <v>0</v>
      </c>
      <c r="N31" s="48">
        <v>45447</v>
      </c>
      <c r="O31" s="47" t="s">
        <v>427</v>
      </c>
      <c r="P31" s="47" t="s">
        <v>428</v>
      </c>
      <c r="Q31" s="12"/>
    </row>
    <row r="32" spans="1:17" x14ac:dyDescent="0.35">
      <c r="A32" s="47" t="s">
        <v>448</v>
      </c>
      <c r="B32" s="47" t="s">
        <v>411</v>
      </c>
      <c r="C32" s="46" t="s">
        <v>449</v>
      </c>
      <c r="D32" s="48">
        <v>44501</v>
      </c>
      <c r="E32" s="46" t="s">
        <v>413</v>
      </c>
      <c r="F32" s="46" t="s">
        <v>414</v>
      </c>
      <c r="G32" s="48">
        <v>45383</v>
      </c>
      <c r="H32" s="48">
        <v>45447</v>
      </c>
      <c r="I32" s="46" t="s">
        <v>387</v>
      </c>
      <c r="J32" s="49">
        <v>1250</v>
      </c>
      <c r="K32" s="46">
        <v>0</v>
      </c>
      <c r="L32" s="46">
        <v>0</v>
      </c>
      <c r="M32" s="46">
        <v>0</v>
      </c>
      <c r="N32" s="48">
        <v>45447</v>
      </c>
      <c r="O32" s="47" t="s">
        <v>415</v>
      </c>
      <c r="P32" s="47" t="s">
        <v>416</v>
      </c>
      <c r="Q32" s="12"/>
    </row>
    <row r="33" spans="1:17" x14ac:dyDescent="0.35">
      <c r="A33" s="47" t="s">
        <v>450</v>
      </c>
      <c r="B33" s="47" t="s">
        <v>411</v>
      </c>
      <c r="C33" s="46" t="s">
        <v>449</v>
      </c>
      <c r="D33" s="48">
        <v>44501</v>
      </c>
      <c r="E33" s="46" t="s">
        <v>438</v>
      </c>
      <c r="F33" s="46" t="s">
        <v>414</v>
      </c>
      <c r="G33" s="48">
        <v>45383</v>
      </c>
      <c r="H33" s="48">
        <v>45447</v>
      </c>
      <c r="I33" s="46" t="s">
        <v>387</v>
      </c>
      <c r="J33" s="46">
        <v>625</v>
      </c>
      <c r="K33" s="46">
        <v>0</v>
      </c>
      <c r="L33" s="46">
        <v>0</v>
      </c>
      <c r="M33" s="46">
        <v>0</v>
      </c>
      <c r="N33" s="48">
        <v>45447</v>
      </c>
      <c r="O33" s="47" t="s">
        <v>415</v>
      </c>
      <c r="P33" s="47" t="s">
        <v>416</v>
      </c>
      <c r="Q33" s="12"/>
    </row>
    <row r="34" spans="1:17" x14ac:dyDescent="0.35">
      <c r="A34" s="47" t="s">
        <v>451</v>
      </c>
      <c r="B34" s="47" t="s">
        <v>411</v>
      </c>
      <c r="C34" s="46" t="s">
        <v>452</v>
      </c>
      <c r="D34" s="48">
        <v>44593</v>
      </c>
      <c r="E34" s="46" t="s">
        <v>413</v>
      </c>
      <c r="F34" s="46" t="s">
        <v>414</v>
      </c>
      <c r="G34" s="48">
        <v>45383</v>
      </c>
      <c r="H34" s="48">
        <v>45443</v>
      </c>
      <c r="I34" s="46" t="s">
        <v>387</v>
      </c>
      <c r="J34" s="46">
        <v>437.5</v>
      </c>
      <c r="K34" s="46">
        <v>0</v>
      </c>
      <c r="L34" s="46">
        <v>0</v>
      </c>
      <c r="M34" s="46">
        <v>0</v>
      </c>
      <c r="N34" s="48">
        <v>45447</v>
      </c>
      <c r="O34" s="47" t="s">
        <v>427</v>
      </c>
      <c r="P34" s="47" t="s">
        <v>428</v>
      </c>
      <c r="Q34" s="12"/>
    </row>
    <row r="35" spans="1:17" x14ac:dyDescent="0.35">
      <c r="A35" s="47" t="s">
        <v>453</v>
      </c>
      <c r="B35" s="47" t="s">
        <v>411</v>
      </c>
      <c r="C35" s="46" t="s">
        <v>452</v>
      </c>
      <c r="D35" s="48">
        <v>44593</v>
      </c>
      <c r="E35" s="46" t="s">
        <v>438</v>
      </c>
      <c r="F35" s="46" t="s">
        <v>414</v>
      </c>
      <c r="G35" s="48">
        <v>45383</v>
      </c>
      <c r="H35" s="48">
        <v>45443</v>
      </c>
      <c r="I35" s="46" t="s">
        <v>387</v>
      </c>
      <c r="J35" s="49">
        <v>1281.25</v>
      </c>
      <c r="K35" s="46">
        <v>0</v>
      </c>
      <c r="L35" s="46">
        <v>0</v>
      </c>
      <c r="M35" s="46">
        <v>0</v>
      </c>
      <c r="N35" s="48">
        <v>45447</v>
      </c>
      <c r="O35" s="47" t="s">
        <v>427</v>
      </c>
      <c r="P35" s="47" t="s">
        <v>428</v>
      </c>
      <c r="Q35" s="12"/>
    </row>
    <row r="36" spans="1:17" x14ac:dyDescent="0.35">
      <c r="A36" s="47" t="s">
        <v>454</v>
      </c>
      <c r="B36" s="47" t="s">
        <v>411</v>
      </c>
      <c r="C36" s="46" t="s">
        <v>455</v>
      </c>
      <c r="D36" s="48">
        <v>44593</v>
      </c>
      <c r="E36" s="46" t="s">
        <v>413</v>
      </c>
      <c r="F36" s="46" t="s">
        <v>414</v>
      </c>
      <c r="G36" s="48">
        <v>45383</v>
      </c>
      <c r="H36" s="48">
        <v>45447</v>
      </c>
      <c r="I36" s="46" t="s">
        <v>387</v>
      </c>
      <c r="J36" s="46">
        <v>625</v>
      </c>
      <c r="K36" s="46">
        <v>0</v>
      </c>
      <c r="L36" s="46">
        <v>0</v>
      </c>
      <c r="M36" s="46">
        <v>0</v>
      </c>
      <c r="N36" s="48">
        <v>45447</v>
      </c>
      <c r="O36" s="47" t="s">
        <v>415</v>
      </c>
      <c r="P36" s="47" t="s">
        <v>416</v>
      </c>
      <c r="Q36" s="16"/>
    </row>
    <row r="37" spans="1:17" x14ac:dyDescent="0.35">
      <c r="A37" s="47" t="s">
        <v>456</v>
      </c>
      <c r="B37" s="47" t="s">
        <v>411</v>
      </c>
      <c r="C37" s="46" t="s">
        <v>455</v>
      </c>
      <c r="D37" s="48">
        <v>44593</v>
      </c>
      <c r="E37" s="46" t="s">
        <v>438</v>
      </c>
      <c r="F37" s="46" t="s">
        <v>414</v>
      </c>
      <c r="G37" s="48">
        <v>45383</v>
      </c>
      <c r="H37" s="48">
        <v>45447</v>
      </c>
      <c r="I37" s="46" t="s">
        <v>387</v>
      </c>
      <c r="J37" s="46">
        <v>312.5</v>
      </c>
      <c r="K37" s="46">
        <v>0</v>
      </c>
      <c r="L37" s="46">
        <v>0</v>
      </c>
      <c r="M37" s="46">
        <v>0</v>
      </c>
      <c r="N37" s="48">
        <v>45447</v>
      </c>
      <c r="O37" s="47" t="s">
        <v>415</v>
      </c>
      <c r="P37" s="47" t="s">
        <v>416</v>
      </c>
      <c r="Q37" s="12"/>
    </row>
    <row r="38" spans="1:17" x14ac:dyDescent="0.35">
      <c r="A38" s="47" t="s">
        <v>457</v>
      </c>
      <c r="B38" s="47" t="s">
        <v>411</v>
      </c>
      <c r="C38" s="46" t="s">
        <v>458</v>
      </c>
      <c r="D38" s="48">
        <v>44593</v>
      </c>
      <c r="E38" s="46" t="s">
        <v>413</v>
      </c>
      <c r="F38" s="46" t="s">
        <v>414</v>
      </c>
      <c r="G38" s="48">
        <v>45383</v>
      </c>
      <c r="H38" s="48">
        <v>45447</v>
      </c>
      <c r="I38" s="46" t="s">
        <v>387</v>
      </c>
      <c r="J38" s="49">
        <v>1050</v>
      </c>
      <c r="K38" s="46">
        <v>0</v>
      </c>
      <c r="L38" s="46">
        <v>0</v>
      </c>
      <c r="M38" s="46">
        <v>0</v>
      </c>
      <c r="N38" s="48">
        <v>45447</v>
      </c>
      <c r="O38" s="47" t="s">
        <v>415</v>
      </c>
      <c r="P38" s="47" t="s">
        <v>416</v>
      </c>
      <c r="Q38" s="12"/>
    </row>
    <row r="39" spans="1:17" x14ac:dyDescent="0.35">
      <c r="A39" s="47" t="s">
        <v>459</v>
      </c>
      <c r="B39" s="47" t="s">
        <v>411</v>
      </c>
      <c r="C39" s="46" t="s">
        <v>458</v>
      </c>
      <c r="D39" s="48">
        <v>44593</v>
      </c>
      <c r="E39" s="46" t="s">
        <v>438</v>
      </c>
      <c r="F39" s="46" t="s">
        <v>414</v>
      </c>
      <c r="G39" s="48">
        <v>45383</v>
      </c>
      <c r="H39" s="48">
        <v>45447</v>
      </c>
      <c r="I39" s="46" t="s">
        <v>387</v>
      </c>
      <c r="J39" s="46">
        <v>525</v>
      </c>
      <c r="K39" s="46">
        <v>0</v>
      </c>
      <c r="L39" s="46">
        <v>0</v>
      </c>
      <c r="M39" s="46">
        <v>0</v>
      </c>
      <c r="N39" s="48">
        <v>45447</v>
      </c>
      <c r="O39" s="47" t="s">
        <v>415</v>
      </c>
      <c r="P39" s="47" t="s">
        <v>416</v>
      </c>
      <c r="Q39" s="12"/>
    </row>
    <row r="40" spans="1:17" x14ac:dyDescent="0.35">
      <c r="A40" s="47" t="s">
        <v>460</v>
      </c>
      <c r="B40" s="47" t="s">
        <v>411</v>
      </c>
      <c r="C40" s="46" t="s">
        <v>461</v>
      </c>
      <c r="D40" s="48">
        <v>44593</v>
      </c>
      <c r="E40" s="46" t="s">
        <v>413</v>
      </c>
      <c r="F40" s="46" t="s">
        <v>414</v>
      </c>
      <c r="G40" s="48">
        <v>45383</v>
      </c>
      <c r="H40" s="48">
        <v>45447</v>
      </c>
      <c r="I40" s="46" t="s">
        <v>387</v>
      </c>
      <c r="J40" s="46">
        <v>916.66</v>
      </c>
      <c r="K40" s="46">
        <v>0</v>
      </c>
      <c r="L40" s="46">
        <v>0</v>
      </c>
      <c r="M40" s="46">
        <v>0</v>
      </c>
      <c r="N40" s="48">
        <v>45447</v>
      </c>
      <c r="O40" s="47" t="s">
        <v>415</v>
      </c>
      <c r="P40" s="47" t="s">
        <v>416</v>
      </c>
      <c r="Q40" s="12"/>
    </row>
    <row r="41" spans="1:17" x14ac:dyDescent="0.35">
      <c r="A41" s="47" t="s">
        <v>462</v>
      </c>
      <c r="B41" s="47" t="s">
        <v>411</v>
      </c>
      <c r="C41" s="46" t="s">
        <v>461</v>
      </c>
      <c r="D41" s="48">
        <v>44593</v>
      </c>
      <c r="E41" s="46" t="s">
        <v>438</v>
      </c>
      <c r="F41" s="46" t="s">
        <v>414</v>
      </c>
      <c r="G41" s="48">
        <v>45383</v>
      </c>
      <c r="H41" s="48">
        <v>45447</v>
      </c>
      <c r="I41" s="46" t="s">
        <v>387</v>
      </c>
      <c r="J41" s="46">
        <v>158.34</v>
      </c>
      <c r="K41" s="46">
        <v>0</v>
      </c>
      <c r="L41" s="46">
        <v>0</v>
      </c>
      <c r="M41" s="46">
        <v>0</v>
      </c>
      <c r="N41" s="48">
        <v>45447</v>
      </c>
      <c r="O41" s="47" t="s">
        <v>415</v>
      </c>
      <c r="P41" s="47" t="s">
        <v>416</v>
      </c>
      <c r="Q41" s="12"/>
    </row>
    <row r="42" spans="1:17" x14ac:dyDescent="0.35">
      <c r="A42" s="47" t="s">
        <v>463</v>
      </c>
      <c r="B42" s="47" t="s">
        <v>411</v>
      </c>
      <c r="C42" s="46" t="s">
        <v>464</v>
      </c>
      <c r="D42" s="48">
        <v>44593</v>
      </c>
      <c r="E42" s="46" t="s">
        <v>413</v>
      </c>
      <c r="F42" s="46" t="s">
        <v>414</v>
      </c>
      <c r="G42" s="48">
        <v>45383</v>
      </c>
      <c r="H42" s="48">
        <v>45447</v>
      </c>
      <c r="I42" s="46" t="s">
        <v>387</v>
      </c>
      <c r="J42" s="49">
        <v>1000</v>
      </c>
      <c r="K42" s="46">
        <v>0</v>
      </c>
      <c r="L42" s="46">
        <v>0</v>
      </c>
      <c r="M42" s="46">
        <v>0</v>
      </c>
      <c r="N42" s="48">
        <v>45447</v>
      </c>
      <c r="O42" s="47" t="s">
        <v>415</v>
      </c>
      <c r="P42" s="47" t="s">
        <v>416</v>
      </c>
      <c r="Q42" s="12"/>
    </row>
    <row r="43" spans="1:17" x14ac:dyDescent="0.35">
      <c r="A43" s="47" t="s">
        <v>465</v>
      </c>
      <c r="B43" s="47" t="s">
        <v>411</v>
      </c>
      <c r="C43" s="46" t="s">
        <v>466</v>
      </c>
      <c r="D43" s="48">
        <v>44652</v>
      </c>
      <c r="E43" s="46" t="s">
        <v>413</v>
      </c>
      <c r="F43" s="46" t="s">
        <v>414</v>
      </c>
      <c r="G43" s="48">
        <v>45383</v>
      </c>
      <c r="H43" s="48">
        <v>45447</v>
      </c>
      <c r="I43" s="46" t="s">
        <v>387</v>
      </c>
      <c r="J43" s="46">
        <v>568.76</v>
      </c>
      <c r="K43" s="46">
        <v>0</v>
      </c>
      <c r="L43" s="46">
        <v>0</v>
      </c>
      <c r="M43" s="46">
        <v>0</v>
      </c>
      <c r="N43" s="48">
        <v>45447</v>
      </c>
      <c r="O43" s="47" t="s">
        <v>415</v>
      </c>
      <c r="P43" s="47" t="s">
        <v>416</v>
      </c>
      <c r="Q43" s="12"/>
    </row>
    <row r="44" spans="1:17" x14ac:dyDescent="0.35">
      <c r="A44" s="47" t="s">
        <v>467</v>
      </c>
      <c r="B44" s="47" t="s">
        <v>411</v>
      </c>
      <c r="C44" s="46" t="s">
        <v>466</v>
      </c>
      <c r="D44" s="48">
        <v>44652</v>
      </c>
      <c r="E44" s="46" t="s">
        <v>438</v>
      </c>
      <c r="F44" s="46" t="s">
        <v>414</v>
      </c>
      <c r="G44" s="48">
        <v>45383</v>
      </c>
      <c r="H44" s="48">
        <v>45447</v>
      </c>
      <c r="I44" s="46" t="s">
        <v>387</v>
      </c>
      <c r="J44" s="46">
        <v>284.38</v>
      </c>
      <c r="K44" s="46">
        <v>0</v>
      </c>
      <c r="L44" s="46">
        <v>0</v>
      </c>
      <c r="M44" s="46">
        <v>0</v>
      </c>
      <c r="N44" s="48">
        <v>45447</v>
      </c>
      <c r="O44" s="47" t="s">
        <v>415</v>
      </c>
      <c r="P44" s="47" t="s">
        <v>416</v>
      </c>
      <c r="Q44" s="12"/>
    </row>
    <row r="45" spans="1:17" x14ac:dyDescent="0.35">
      <c r="A45" s="47" t="s">
        <v>468</v>
      </c>
      <c r="B45" s="47" t="s">
        <v>411</v>
      </c>
      <c r="C45" s="46" t="s">
        <v>469</v>
      </c>
      <c r="D45" s="48">
        <v>44743</v>
      </c>
      <c r="E45" s="46" t="s">
        <v>413</v>
      </c>
      <c r="F45" s="46" t="s">
        <v>414</v>
      </c>
      <c r="G45" s="48">
        <v>45383</v>
      </c>
      <c r="H45" s="48">
        <v>45447</v>
      </c>
      <c r="I45" s="46" t="s">
        <v>387</v>
      </c>
      <c r="J45" s="46">
        <v>652.34</v>
      </c>
      <c r="K45" s="46">
        <v>0</v>
      </c>
      <c r="L45" s="46">
        <v>0</v>
      </c>
      <c r="M45" s="46">
        <v>0</v>
      </c>
      <c r="N45" s="48">
        <v>45447</v>
      </c>
      <c r="O45" s="47" t="s">
        <v>415</v>
      </c>
      <c r="P45" s="47" t="s">
        <v>416</v>
      </c>
      <c r="Q45" s="12"/>
    </row>
    <row r="46" spans="1:17" x14ac:dyDescent="0.35">
      <c r="A46" s="47" t="s">
        <v>470</v>
      </c>
      <c r="B46" s="47" t="s">
        <v>411</v>
      </c>
      <c r="C46" s="46" t="s">
        <v>418</v>
      </c>
      <c r="D46" s="48">
        <v>44652</v>
      </c>
      <c r="E46" s="46" t="s">
        <v>438</v>
      </c>
      <c r="F46" s="46" t="s">
        <v>471</v>
      </c>
      <c r="G46" s="48">
        <v>45443</v>
      </c>
      <c r="H46" s="48">
        <v>45443</v>
      </c>
      <c r="I46" s="46" t="s">
        <v>387</v>
      </c>
      <c r="J46" s="46">
        <v>600</v>
      </c>
      <c r="K46" s="46">
        <v>0</v>
      </c>
      <c r="L46" s="46">
        <v>0</v>
      </c>
      <c r="M46" s="46">
        <v>0</v>
      </c>
      <c r="N46" s="48">
        <v>45447</v>
      </c>
      <c r="O46" s="47" t="s">
        <v>419</v>
      </c>
      <c r="P46" s="47" t="s">
        <v>420</v>
      </c>
      <c r="Q46" s="12"/>
    </row>
    <row r="47" spans="1:17" x14ac:dyDescent="0.35">
      <c r="A47" s="47" t="s">
        <v>472</v>
      </c>
      <c r="B47" s="47" t="s">
        <v>411</v>
      </c>
      <c r="C47" s="46" t="s">
        <v>473</v>
      </c>
      <c r="D47" s="48">
        <v>44805</v>
      </c>
      <c r="E47" s="46" t="s">
        <v>413</v>
      </c>
      <c r="F47" s="46" t="s">
        <v>414</v>
      </c>
      <c r="G47" s="48">
        <v>45383</v>
      </c>
      <c r="H47" s="48">
        <v>45443</v>
      </c>
      <c r="I47" s="46" t="s">
        <v>387</v>
      </c>
      <c r="J47" s="46">
        <v>343.34</v>
      </c>
      <c r="K47" s="46">
        <v>0</v>
      </c>
      <c r="L47" s="46">
        <v>0</v>
      </c>
      <c r="M47" s="46">
        <v>0</v>
      </c>
      <c r="N47" s="48">
        <v>45447</v>
      </c>
      <c r="O47" s="47" t="s">
        <v>419</v>
      </c>
      <c r="P47" s="47" t="s">
        <v>420</v>
      </c>
      <c r="Q47" s="12"/>
    </row>
    <row r="48" spans="1:17" x14ac:dyDescent="0.35">
      <c r="A48" s="47" t="s">
        <v>474</v>
      </c>
      <c r="B48" s="47" t="s">
        <v>411</v>
      </c>
      <c r="C48" s="46" t="s">
        <v>475</v>
      </c>
      <c r="D48" s="48">
        <v>44835</v>
      </c>
      <c r="E48" s="46" t="s">
        <v>413</v>
      </c>
      <c r="F48" s="46" t="s">
        <v>414</v>
      </c>
      <c r="G48" s="48">
        <v>45383</v>
      </c>
      <c r="H48" s="48">
        <v>45447</v>
      </c>
      <c r="I48" s="46" t="s">
        <v>387</v>
      </c>
      <c r="J48" s="46">
        <v>729.58</v>
      </c>
      <c r="K48" s="46">
        <v>0</v>
      </c>
      <c r="L48" s="46">
        <v>0</v>
      </c>
      <c r="M48" s="46">
        <v>0</v>
      </c>
      <c r="N48" s="48">
        <v>45447</v>
      </c>
      <c r="O48" s="47" t="s">
        <v>415</v>
      </c>
      <c r="P48" s="47" t="s">
        <v>416</v>
      </c>
      <c r="Q48" s="12"/>
    </row>
    <row r="49" spans="1:17" x14ac:dyDescent="0.35">
      <c r="A49" s="47" t="s">
        <v>476</v>
      </c>
      <c r="B49" s="47" t="s">
        <v>411</v>
      </c>
      <c r="C49" s="46" t="s">
        <v>477</v>
      </c>
      <c r="D49" s="48">
        <v>44835</v>
      </c>
      <c r="E49" s="46" t="s">
        <v>413</v>
      </c>
      <c r="F49" s="46" t="s">
        <v>414</v>
      </c>
      <c r="G49" s="48">
        <v>45383</v>
      </c>
      <c r="H49" s="48">
        <v>45447</v>
      </c>
      <c r="I49" s="46" t="s">
        <v>387</v>
      </c>
      <c r="J49" s="49">
        <v>3000</v>
      </c>
      <c r="K49" s="46">
        <v>0</v>
      </c>
      <c r="L49" s="46">
        <v>0</v>
      </c>
      <c r="M49" s="46">
        <v>0</v>
      </c>
      <c r="N49" s="48">
        <v>45447</v>
      </c>
      <c r="O49" s="47" t="s">
        <v>415</v>
      </c>
      <c r="P49" s="47" t="s">
        <v>416</v>
      </c>
      <c r="Q49" s="12"/>
    </row>
    <row r="50" spans="1:17" x14ac:dyDescent="0.35">
      <c r="A50" s="47" t="s">
        <v>478</v>
      </c>
      <c r="B50" s="47" t="s">
        <v>411</v>
      </c>
      <c r="C50" s="46" t="s">
        <v>479</v>
      </c>
      <c r="D50" s="48">
        <v>44866</v>
      </c>
      <c r="E50" s="46" t="s">
        <v>413</v>
      </c>
      <c r="F50" s="46" t="s">
        <v>414</v>
      </c>
      <c r="G50" s="48">
        <v>45383</v>
      </c>
      <c r="H50" s="48">
        <v>45443</v>
      </c>
      <c r="I50" s="46" t="s">
        <v>387</v>
      </c>
      <c r="J50" s="46">
        <v>618</v>
      </c>
      <c r="K50" s="46">
        <v>0</v>
      </c>
      <c r="L50" s="46">
        <v>0</v>
      </c>
      <c r="M50" s="46">
        <v>0</v>
      </c>
      <c r="N50" s="48">
        <v>45447</v>
      </c>
      <c r="O50" s="47" t="s">
        <v>419</v>
      </c>
      <c r="P50" s="47" t="s">
        <v>420</v>
      </c>
      <c r="Q50" s="12"/>
    </row>
    <row r="51" spans="1:17" x14ac:dyDescent="0.35">
      <c r="A51" s="47" t="s">
        <v>480</v>
      </c>
      <c r="B51" s="47" t="s">
        <v>411</v>
      </c>
      <c r="C51" s="46" t="s">
        <v>481</v>
      </c>
      <c r="D51" s="48">
        <v>44866</v>
      </c>
      <c r="E51" s="46" t="s">
        <v>413</v>
      </c>
      <c r="F51" s="46" t="s">
        <v>414</v>
      </c>
      <c r="G51" s="48">
        <v>45383</v>
      </c>
      <c r="H51" s="48">
        <v>45443</v>
      </c>
      <c r="I51" s="46" t="s">
        <v>387</v>
      </c>
      <c r="J51" s="46">
        <v>336</v>
      </c>
      <c r="K51" s="46">
        <v>0</v>
      </c>
      <c r="L51" s="46">
        <v>0</v>
      </c>
      <c r="M51" s="46">
        <v>0</v>
      </c>
      <c r="N51" s="48">
        <v>45447</v>
      </c>
      <c r="O51" s="47" t="s">
        <v>419</v>
      </c>
      <c r="P51" s="47" t="s">
        <v>420</v>
      </c>
      <c r="Q51" s="12"/>
    </row>
    <row r="52" spans="1:17" x14ac:dyDescent="0.35">
      <c r="A52" s="47" t="s">
        <v>482</v>
      </c>
      <c r="B52" s="47" t="s">
        <v>411</v>
      </c>
      <c r="C52" s="46" t="s">
        <v>483</v>
      </c>
      <c r="D52" s="48">
        <v>44927</v>
      </c>
      <c r="E52" s="46" t="s">
        <v>413</v>
      </c>
      <c r="F52" s="46" t="s">
        <v>414</v>
      </c>
      <c r="G52" s="48">
        <v>45383</v>
      </c>
      <c r="H52" s="48">
        <v>45447</v>
      </c>
      <c r="I52" s="46" t="s">
        <v>387</v>
      </c>
      <c r="J52" s="46">
        <v>625</v>
      </c>
      <c r="K52" s="46">
        <v>0</v>
      </c>
      <c r="L52" s="46">
        <v>0</v>
      </c>
      <c r="M52" s="46">
        <v>0</v>
      </c>
      <c r="N52" s="48">
        <v>45447</v>
      </c>
      <c r="O52" s="47" t="s">
        <v>415</v>
      </c>
      <c r="P52" s="47" t="s">
        <v>416</v>
      </c>
      <c r="Q52" s="12"/>
    </row>
    <row r="53" spans="1:17" x14ac:dyDescent="0.35">
      <c r="A53" s="47" t="s">
        <v>484</v>
      </c>
      <c r="B53" s="47" t="s">
        <v>411</v>
      </c>
      <c r="C53" s="46" t="s">
        <v>485</v>
      </c>
      <c r="D53" s="48">
        <v>45078</v>
      </c>
      <c r="E53" s="46" t="s">
        <v>413</v>
      </c>
      <c r="F53" s="46" t="s">
        <v>386</v>
      </c>
      <c r="G53" s="48">
        <v>45444</v>
      </c>
      <c r="H53" s="48">
        <v>45443</v>
      </c>
      <c r="I53" s="46" t="s">
        <v>387</v>
      </c>
      <c r="J53" s="46">
        <v>464.54</v>
      </c>
      <c r="K53" s="46">
        <v>0</v>
      </c>
      <c r="L53" s="46">
        <v>31.12</v>
      </c>
      <c r="M53" s="46">
        <v>0</v>
      </c>
      <c r="N53" s="48">
        <v>45447</v>
      </c>
      <c r="O53" s="47" t="s">
        <v>419</v>
      </c>
      <c r="P53" s="47" t="s">
        <v>420</v>
      </c>
      <c r="Q53" s="12"/>
    </row>
    <row r="54" spans="1:17" x14ac:dyDescent="0.35">
      <c r="A54" s="47" t="s">
        <v>484</v>
      </c>
      <c r="B54" s="47" t="s">
        <v>411</v>
      </c>
      <c r="C54" s="46" t="s">
        <v>485</v>
      </c>
      <c r="D54" s="48">
        <v>45078</v>
      </c>
      <c r="E54" s="46" t="s">
        <v>413</v>
      </c>
      <c r="F54" s="46" t="s">
        <v>414</v>
      </c>
      <c r="G54" s="48">
        <v>45383</v>
      </c>
      <c r="H54" s="48">
        <v>45443</v>
      </c>
      <c r="I54" s="46" t="s">
        <v>387</v>
      </c>
      <c r="J54" s="46">
        <v>464.54</v>
      </c>
      <c r="K54" s="46">
        <v>46.45</v>
      </c>
      <c r="L54" s="46">
        <v>0</v>
      </c>
      <c r="M54" s="46">
        <v>0</v>
      </c>
      <c r="N54" s="48">
        <v>45447</v>
      </c>
      <c r="O54" s="47" t="s">
        <v>419</v>
      </c>
      <c r="P54" s="47" t="s">
        <v>420</v>
      </c>
      <c r="Q54" s="12"/>
    </row>
    <row r="55" spans="1:17" x14ac:dyDescent="0.35">
      <c r="A55" s="47" t="s">
        <v>486</v>
      </c>
      <c r="B55" s="47" t="s">
        <v>411</v>
      </c>
      <c r="C55" s="46" t="s">
        <v>483</v>
      </c>
      <c r="D55" s="48">
        <v>45200</v>
      </c>
      <c r="E55" s="46" t="s">
        <v>413</v>
      </c>
      <c r="F55" s="46" t="s">
        <v>414</v>
      </c>
      <c r="G55" s="48">
        <v>45383</v>
      </c>
      <c r="H55" s="48">
        <v>45443</v>
      </c>
      <c r="I55" s="46" t="s">
        <v>387</v>
      </c>
      <c r="J55" s="46">
        <v>267.86</v>
      </c>
      <c r="K55" s="46">
        <v>26.79</v>
      </c>
      <c r="L55" s="46">
        <v>0</v>
      </c>
      <c r="M55" s="46">
        <v>0</v>
      </c>
      <c r="N55" s="48">
        <v>45447</v>
      </c>
      <c r="O55" s="47" t="s">
        <v>419</v>
      </c>
      <c r="P55" s="47" t="s">
        <v>420</v>
      </c>
      <c r="Q55" s="12"/>
    </row>
    <row r="56" spans="1:17" x14ac:dyDescent="0.35">
      <c r="A56" s="47" t="s">
        <v>487</v>
      </c>
      <c r="B56" s="47" t="s">
        <v>411</v>
      </c>
      <c r="C56" s="46" t="s">
        <v>488</v>
      </c>
      <c r="D56" s="48">
        <v>45200</v>
      </c>
      <c r="E56" s="46" t="s">
        <v>413</v>
      </c>
      <c r="F56" s="46" t="s">
        <v>414</v>
      </c>
      <c r="G56" s="48">
        <v>45383</v>
      </c>
      <c r="H56" s="48">
        <v>45443</v>
      </c>
      <c r="I56" s="46" t="s">
        <v>387</v>
      </c>
      <c r="J56" s="46">
        <v>286.66000000000003</v>
      </c>
      <c r="K56" s="46">
        <v>28.67</v>
      </c>
      <c r="L56" s="46">
        <v>0</v>
      </c>
      <c r="M56" s="46">
        <v>0</v>
      </c>
      <c r="N56" s="48">
        <v>45447</v>
      </c>
      <c r="O56" s="47" t="s">
        <v>419</v>
      </c>
      <c r="P56" s="47" t="s">
        <v>420</v>
      </c>
      <c r="Q56" s="12"/>
    </row>
    <row r="57" spans="1:17" x14ac:dyDescent="0.35">
      <c r="A57" s="47" t="s">
        <v>489</v>
      </c>
      <c r="B57" s="47" t="s">
        <v>411</v>
      </c>
      <c r="C57" s="46" t="s">
        <v>490</v>
      </c>
      <c r="D57" s="48">
        <v>45200</v>
      </c>
      <c r="E57" s="46" t="s">
        <v>413</v>
      </c>
      <c r="F57" s="46" t="s">
        <v>414</v>
      </c>
      <c r="G57" s="48">
        <v>45383</v>
      </c>
      <c r="H57" s="48">
        <v>45443</v>
      </c>
      <c r="I57" s="46" t="s">
        <v>387</v>
      </c>
      <c r="J57" s="46">
        <v>333.34</v>
      </c>
      <c r="K57" s="46">
        <v>33.33</v>
      </c>
      <c r="L57" s="46">
        <v>0</v>
      </c>
      <c r="M57" s="46">
        <v>0</v>
      </c>
      <c r="N57" s="48">
        <v>45447</v>
      </c>
      <c r="O57" s="47" t="s">
        <v>419</v>
      </c>
      <c r="P57" s="47" t="s">
        <v>420</v>
      </c>
      <c r="Q57" s="12"/>
    </row>
    <row r="58" spans="1:17" x14ac:dyDescent="0.35">
      <c r="A58" s="47" t="s">
        <v>491</v>
      </c>
      <c r="B58" s="47" t="s">
        <v>411</v>
      </c>
      <c r="C58" s="46" t="s">
        <v>492</v>
      </c>
      <c r="D58" s="48">
        <v>45200</v>
      </c>
      <c r="E58" s="46" t="s">
        <v>413</v>
      </c>
      <c r="F58" s="46" t="s">
        <v>414</v>
      </c>
      <c r="G58" s="48">
        <v>45383</v>
      </c>
      <c r="H58" s="48">
        <v>45443</v>
      </c>
      <c r="I58" s="46" t="s">
        <v>387</v>
      </c>
      <c r="J58" s="49">
        <v>1666.66</v>
      </c>
      <c r="K58" s="46">
        <v>166.67</v>
      </c>
      <c r="L58" s="46">
        <v>0</v>
      </c>
      <c r="M58" s="46">
        <v>0</v>
      </c>
      <c r="N58" s="48">
        <v>45447</v>
      </c>
      <c r="O58" s="47" t="s">
        <v>419</v>
      </c>
      <c r="P58" s="47" t="s">
        <v>420</v>
      </c>
      <c r="Q58" s="12"/>
    </row>
    <row r="59" spans="1:17" x14ac:dyDescent="0.35">
      <c r="A59" s="47" t="s">
        <v>493</v>
      </c>
      <c r="B59" s="47" t="s">
        <v>411</v>
      </c>
      <c r="C59" s="46" t="s">
        <v>494</v>
      </c>
      <c r="D59" s="48">
        <v>45261</v>
      </c>
      <c r="E59" s="46" t="s">
        <v>413</v>
      </c>
      <c r="F59" s="46" t="s">
        <v>414</v>
      </c>
      <c r="G59" s="48">
        <v>45383</v>
      </c>
      <c r="H59" s="48">
        <v>45447</v>
      </c>
      <c r="I59" s="46" t="s">
        <v>387</v>
      </c>
      <c r="J59" s="46">
        <v>525</v>
      </c>
      <c r="K59" s="46">
        <v>52.5</v>
      </c>
      <c r="L59" s="46">
        <v>0</v>
      </c>
      <c r="M59" s="46">
        <v>0</v>
      </c>
      <c r="N59" s="48">
        <v>45447</v>
      </c>
      <c r="O59" s="47" t="s">
        <v>415</v>
      </c>
      <c r="P59" s="47" t="s">
        <v>416</v>
      </c>
      <c r="Q59" s="12"/>
    </row>
    <row r="60" spans="1:17" x14ac:dyDescent="0.35">
      <c r="A60" s="47" t="s">
        <v>495</v>
      </c>
      <c r="B60" s="47" t="s">
        <v>411</v>
      </c>
      <c r="C60" s="46" t="s">
        <v>496</v>
      </c>
      <c r="D60" s="48">
        <v>45383</v>
      </c>
      <c r="E60" s="46" t="s">
        <v>413</v>
      </c>
      <c r="F60" s="46" t="s">
        <v>471</v>
      </c>
      <c r="G60" s="48">
        <v>45453</v>
      </c>
      <c r="H60" s="48">
        <v>45453</v>
      </c>
      <c r="I60" s="46" t="s">
        <v>387</v>
      </c>
      <c r="J60" s="49">
        <v>1283.67</v>
      </c>
      <c r="K60" s="46">
        <v>128.37</v>
      </c>
      <c r="L60" s="46">
        <v>0</v>
      </c>
      <c r="M60" s="46">
        <v>0</v>
      </c>
      <c r="N60" s="48">
        <v>45454</v>
      </c>
      <c r="O60" s="47" t="s">
        <v>419</v>
      </c>
      <c r="P60" s="47" t="s">
        <v>420</v>
      </c>
      <c r="Q60" s="12"/>
    </row>
    <row r="61" spans="1:17" x14ac:dyDescent="0.35">
      <c r="A61" s="47" t="s">
        <v>497</v>
      </c>
      <c r="B61" s="47" t="s">
        <v>411</v>
      </c>
      <c r="C61" s="46" t="s">
        <v>498</v>
      </c>
      <c r="D61" s="48">
        <v>45383</v>
      </c>
      <c r="E61" s="46" t="s">
        <v>413</v>
      </c>
      <c r="F61" s="46" t="s">
        <v>471</v>
      </c>
      <c r="G61" s="48">
        <v>45450</v>
      </c>
      <c r="H61" s="48">
        <v>45450</v>
      </c>
      <c r="I61" s="46" t="s">
        <v>387</v>
      </c>
      <c r="J61" s="46">
        <v>666.66</v>
      </c>
      <c r="K61" s="46">
        <v>66.67</v>
      </c>
      <c r="L61" s="46">
        <v>0</v>
      </c>
      <c r="M61" s="46">
        <v>0</v>
      </c>
      <c r="N61" s="48">
        <v>45454</v>
      </c>
      <c r="O61" s="47" t="s">
        <v>415</v>
      </c>
      <c r="P61" s="47" t="s">
        <v>416</v>
      </c>
      <c r="Q61" s="12"/>
    </row>
    <row r="62" spans="1:17" x14ac:dyDescent="0.35">
      <c r="A62" s="47" t="s">
        <v>499</v>
      </c>
      <c r="B62" s="47" t="s">
        <v>411</v>
      </c>
      <c r="C62" s="46" t="s">
        <v>498</v>
      </c>
      <c r="D62" s="48">
        <v>45441</v>
      </c>
      <c r="E62" s="46" t="s">
        <v>400</v>
      </c>
      <c r="F62" s="46" t="s">
        <v>500</v>
      </c>
      <c r="G62" s="48">
        <v>45441</v>
      </c>
      <c r="H62" s="48">
        <v>45450</v>
      </c>
      <c r="I62" s="46" t="s">
        <v>393</v>
      </c>
      <c r="J62" s="49">
        <v>3105.75</v>
      </c>
      <c r="K62" s="46">
        <v>62.12</v>
      </c>
      <c r="L62" s="46">
        <v>0</v>
      </c>
      <c r="M62" s="46">
        <v>0</v>
      </c>
      <c r="N62" s="48">
        <v>45454</v>
      </c>
      <c r="O62" s="47" t="s">
        <v>415</v>
      </c>
      <c r="P62" s="47" t="s">
        <v>416</v>
      </c>
      <c r="Q62" s="12"/>
    </row>
    <row r="63" spans="1:17" x14ac:dyDescent="0.35">
      <c r="A63" s="47" t="s">
        <v>501</v>
      </c>
      <c r="B63" s="47" t="s">
        <v>411</v>
      </c>
      <c r="C63" s="46" t="s">
        <v>418</v>
      </c>
      <c r="D63" s="48">
        <v>45441</v>
      </c>
      <c r="E63" s="46" t="s">
        <v>502</v>
      </c>
      <c r="F63" s="46" t="s">
        <v>500</v>
      </c>
      <c r="G63" s="48">
        <v>45441</v>
      </c>
      <c r="H63" s="48">
        <v>45457</v>
      </c>
      <c r="I63" s="46" t="s">
        <v>393</v>
      </c>
      <c r="J63" s="49">
        <v>3600</v>
      </c>
      <c r="K63" s="46">
        <v>72</v>
      </c>
      <c r="L63" s="46">
        <v>0</v>
      </c>
      <c r="M63" s="46">
        <v>0</v>
      </c>
      <c r="N63" s="48">
        <v>45461</v>
      </c>
      <c r="O63" s="47" t="s">
        <v>419</v>
      </c>
      <c r="P63" s="47" t="s">
        <v>420</v>
      </c>
      <c r="Q63" s="12"/>
    </row>
    <row r="64" spans="1:17" x14ac:dyDescent="0.35">
      <c r="A64" s="47" t="s">
        <v>503</v>
      </c>
      <c r="B64" s="47" t="s">
        <v>411</v>
      </c>
      <c r="C64" s="46" t="s">
        <v>430</v>
      </c>
      <c r="D64" s="48">
        <v>44733</v>
      </c>
      <c r="E64" s="46" t="s">
        <v>400</v>
      </c>
      <c r="F64" s="46" t="s">
        <v>386</v>
      </c>
      <c r="G64" s="48">
        <v>45464</v>
      </c>
      <c r="H64" s="48">
        <v>45463</v>
      </c>
      <c r="I64" s="46" t="s">
        <v>393</v>
      </c>
      <c r="J64" s="49">
        <v>23215.09</v>
      </c>
      <c r="K64" s="46">
        <v>0</v>
      </c>
      <c r="L64" s="46">
        <v>108.64</v>
      </c>
      <c r="M64" s="46">
        <v>0</v>
      </c>
      <c r="N64" s="48">
        <v>45468</v>
      </c>
      <c r="O64" s="47" t="s">
        <v>415</v>
      </c>
      <c r="P64" s="47" t="s">
        <v>416</v>
      </c>
      <c r="Q64" s="12"/>
    </row>
    <row r="65" spans="1:17" x14ac:dyDescent="0.35">
      <c r="A65" s="47" t="s">
        <v>504</v>
      </c>
      <c r="B65" s="47" t="s">
        <v>505</v>
      </c>
      <c r="C65" s="46" t="s">
        <v>506</v>
      </c>
      <c r="D65" s="48">
        <v>43983</v>
      </c>
      <c r="E65" s="46" t="s">
        <v>507</v>
      </c>
      <c r="F65" s="46" t="s">
        <v>414</v>
      </c>
      <c r="G65" s="48">
        <v>45444</v>
      </c>
      <c r="H65" s="48">
        <v>45444</v>
      </c>
      <c r="I65" s="46" t="s">
        <v>387</v>
      </c>
      <c r="J65" s="46">
        <v>36.4</v>
      </c>
      <c r="K65" s="46">
        <v>0</v>
      </c>
      <c r="L65" s="46">
        <v>14.56</v>
      </c>
      <c r="M65" s="46">
        <v>0</v>
      </c>
      <c r="N65" s="48">
        <v>45447</v>
      </c>
      <c r="O65" s="47"/>
      <c r="P65" s="47"/>
      <c r="Q65" s="12"/>
    </row>
    <row r="66" spans="1:17" x14ac:dyDescent="0.35">
      <c r="A66" s="47" t="s">
        <v>508</v>
      </c>
      <c r="B66" s="47" t="s">
        <v>505</v>
      </c>
      <c r="C66" s="46" t="s">
        <v>506</v>
      </c>
      <c r="D66" s="48">
        <v>43983</v>
      </c>
      <c r="E66" s="46" t="s">
        <v>509</v>
      </c>
      <c r="F66" s="46" t="s">
        <v>414</v>
      </c>
      <c r="G66" s="48">
        <v>45444</v>
      </c>
      <c r="H66" s="48">
        <v>45444</v>
      </c>
      <c r="I66" s="46" t="s">
        <v>387</v>
      </c>
      <c r="J66" s="46">
        <v>55.79</v>
      </c>
      <c r="K66" s="46">
        <v>17.350000000000001</v>
      </c>
      <c r="L66" s="46">
        <v>6.42</v>
      </c>
      <c r="M66" s="46">
        <v>0</v>
      </c>
      <c r="N66" s="48">
        <v>45447</v>
      </c>
      <c r="O66" s="47"/>
      <c r="P66" s="47"/>
      <c r="Q66" s="12"/>
    </row>
    <row r="67" spans="1:17" x14ac:dyDescent="0.35">
      <c r="A67" s="47" t="s">
        <v>510</v>
      </c>
      <c r="B67" s="47" t="s">
        <v>505</v>
      </c>
      <c r="C67" s="46" t="s">
        <v>511</v>
      </c>
      <c r="D67" s="48">
        <v>44105</v>
      </c>
      <c r="E67" s="46" t="s">
        <v>509</v>
      </c>
      <c r="F67" s="46" t="s">
        <v>414</v>
      </c>
      <c r="G67" s="48">
        <v>45444</v>
      </c>
      <c r="H67" s="48">
        <v>45444</v>
      </c>
      <c r="I67" s="46" t="s">
        <v>387</v>
      </c>
      <c r="J67" s="46">
        <v>73.63</v>
      </c>
      <c r="K67" s="46">
        <v>0</v>
      </c>
      <c r="L67" s="46">
        <v>8.4499999999999993</v>
      </c>
      <c r="M67" s="46">
        <v>0</v>
      </c>
      <c r="N67" s="48">
        <v>45447</v>
      </c>
      <c r="O67" s="47"/>
      <c r="P67" s="47"/>
      <c r="Q67" s="12"/>
    </row>
    <row r="68" spans="1:17" x14ac:dyDescent="0.35">
      <c r="A68" s="47" t="s">
        <v>512</v>
      </c>
      <c r="B68" s="47" t="s">
        <v>505</v>
      </c>
      <c r="C68" s="46" t="s">
        <v>511</v>
      </c>
      <c r="D68" s="48">
        <v>44105</v>
      </c>
      <c r="E68" s="46" t="s">
        <v>513</v>
      </c>
      <c r="F68" s="46" t="s">
        <v>414</v>
      </c>
      <c r="G68" s="48">
        <v>45444</v>
      </c>
      <c r="H68" s="48">
        <v>45444</v>
      </c>
      <c r="I68" s="46" t="s">
        <v>387</v>
      </c>
      <c r="J68" s="46">
        <v>115.73</v>
      </c>
      <c r="K68" s="46">
        <v>0</v>
      </c>
      <c r="L68" s="46">
        <v>13.29</v>
      </c>
      <c r="M68" s="46">
        <v>0</v>
      </c>
      <c r="N68" s="48">
        <v>45447</v>
      </c>
      <c r="O68" s="47"/>
      <c r="P68" s="47"/>
      <c r="Q68" s="12"/>
    </row>
    <row r="69" spans="1:17" x14ac:dyDescent="0.35">
      <c r="A69" s="47" t="s">
        <v>514</v>
      </c>
      <c r="B69" s="47" t="s">
        <v>505</v>
      </c>
      <c r="C69" s="46" t="s">
        <v>511</v>
      </c>
      <c r="D69" s="48">
        <v>44105</v>
      </c>
      <c r="E69" s="46" t="s">
        <v>509</v>
      </c>
      <c r="F69" s="46" t="s">
        <v>414</v>
      </c>
      <c r="G69" s="48">
        <v>45444</v>
      </c>
      <c r="H69" s="48">
        <v>45444</v>
      </c>
      <c r="I69" s="46" t="s">
        <v>387</v>
      </c>
      <c r="J69" s="46">
        <v>148.02000000000001</v>
      </c>
      <c r="K69" s="46">
        <v>0</v>
      </c>
      <c r="L69" s="46">
        <v>17</v>
      </c>
      <c r="M69" s="46">
        <v>0</v>
      </c>
      <c r="N69" s="48">
        <v>45447</v>
      </c>
      <c r="O69" s="47"/>
      <c r="P69" s="47"/>
      <c r="Q69" s="12"/>
    </row>
    <row r="70" spans="1:17" x14ac:dyDescent="0.35">
      <c r="A70" s="47" t="s">
        <v>515</v>
      </c>
      <c r="B70" s="47" t="s">
        <v>516</v>
      </c>
      <c r="C70" s="46" t="s">
        <v>517</v>
      </c>
      <c r="D70" s="48">
        <v>42282</v>
      </c>
      <c r="E70" s="46" t="s">
        <v>518</v>
      </c>
      <c r="F70" s="46" t="s">
        <v>386</v>
      </c>
      <c r="G70" s="48">
        <v>45448</v>
      </c>
      <c r="H70" s="48">
        <v>45447</v>
      </c>
      <c r="I70" s="46" t="s">
        <v>393</v>
      </c>
      <c r="J70" s="49">
        <v>49504.95</v>
      </c>
      <c r="K70" s="46">
        <v>0</v>
      </c>
      <c r="L70" s="46">
        <v>17.68</v>
      </c>
      <c r="M70" s="46">
        <v>0</v>
      </c>
      <c r="N70" s="48">
        <v>45447</v>
      </c>
      <c r="O70" s="47"/>
      <c r="P70" s="47"/>
      <c r="Q70" s="12"/>
    </row>
    <row r="71" spans="1:17" x14ac:dyDescent="0.35">
      <c r="A71" s="47" t="s">
        <v>519</v>
      </c>
      <c r="B71" s="47" t="s">
        <v>516</v>
      </c>
      <c r="C71" s="46" t="s">
        <v>517</v>
      </c>
      <c r="D71" s="48">
        <v>42493</v>
      </c>
      <c r="E71" s="46" t="s">
        <v>518</v>
      </c>
      <c r="F71" s="46" t="s">
        <v>386</v>
      </c>
      <c r="G71" s="48">
        <v>45446</v>
      </c>
      <c r="H71" s="48">
        <v>45444</v>
      </c>
      <c r="I71" s="46" t="s">
        <v>393</v>
      </c>
      <c r="J71" s="49">
        <v>29702.97</v>
      </c>
      <c r="K71" s="46">
        <v>0</v>
      </c>
      <c r="L71" s="46">
        <v>10.16</v>
      </c>
      <c r="M71" s="46">
        <v>0</v>
      </c>
      <c r="N71" s="48">
        <v>45447</v>
      </c>
      <c r="O71" s="47"/>
      <c r="P71" s="47"/>
      <c r="Q71" s="12"/>
    </row>
    <row r="72" spans="1:17" x14ac:dyDescent="0.35">
      <c r="A72" s="47" t="s">
        <v>520</v>
      </c>
      <c r="B72" s="47" t="s">
        <v>516</v>
      </c>
      <c r="C72" s="46" t="s">
        <v>521</v>
      </c>
      <c r="D72" s="48">
        <v>43617</v>
      </c>
      <c r="E72" s="46" t="s">
        <v>385</v>
      </c>
      <c r="F72" s="46" t="s">
        <v>386</v>
      </c>
      <c r="G72" s="48">
        <v>45444</v>
      </c>
      <c r="H72" s="48">
        <v>45443</v>
      </c>
      <c r="I72" s="46" t="s">
        <v>387</v>
      </c>
      <c r="J72" s="46">
        <v>0</v>
      </c>
      <c r="K72" s="46">
        <v>0</v>
      </c>
      <c r="L72" s="46">
        <v>11.36</v>
      </c>
      <c r="M72" s="46">
        <v>0</v>
      </c>
      <c r="N72" s="48">
        <v>45447</v>
      </c>
      <c r="O72" s="47"/>
      <c r="P72" s="47"/>
      <c r="Q72" s="12"/>
    </row>
    <row r="73" spans="1:17" x14ac:dyDescent="0.35">
      <c r="A73" s="52" t="s">
        <v>522</v>
      </c>
      <c r="B73" s="52" t="s">
        <v>516</v>
      </c>
      <c r="C73" s="50" t="s">
        <v>523</v>
      </c>
      <c r="D73" s="51">
        <v>43862</v>
      </c>
      <c r="E73" s="50" t="s">
        <v>385</v>
      </c>
      <c r="F73" s="50" t="s">
        <v>414</v>
      </c>
      <c r="G73" s="51">
        <v>45444</v>
      </c>
      <c r="H73" s="51">
        <v>45444</v>
      </c>
      <c r="I73" s="50" t="s">
        <v>387</v>
      </c>
      <c r="J73" s="53">
        <v>5000</v>
      </c>
      <c r="K73" s="53">
        <v>4800</v>
      </c>
      <c r="L73" s="50">
        <v>0</v>
      </c>
      <c r="M73" s="46">
        <v>0</v>
      </c>
      <c r="N73" s="48">
        <v>45447</v>
      </c>
      <c r="O73" s="47"/>
      <c r="P73" s="47"/>
      <c r="Q73" s="12"/>
    </row>
    <row r="74" spans="1:17" x14ac:dyDescent="0.35">
      <c r="A74" s="47" t="s">
        <v>522</v>
      </c>
      <c r="B74" s="47" t="s">
        <v>516</v>
      </c>
      <c r="C74" s="46" t="s">
        <v>523</v>
      </c>
      <c r="D74" s="48">
        <v>43862</v>
      </c>
      <c r="E74" s="46" t="s">
        <v>385</v>
      </c>
      <c r="F74" s="46" t="s">
        <v>386</v>
      </c>
      <c r="G74" s="48">
        <v>45444</v>
      </c>
      <c r="H74" s="48">
        <v>45443</v>
      </c>
      <c r="I74" s="46" t="s">
        <v>387</v>
      </c>
      <c r="J74" s="49">
        <v>5000</v>
      </c>
      <c r="K74" s="46">
        <v>0</v>
      </c>
      <c r="L74" s="46">
        <v>22.08</v>
      </c>
      <c r="M74" s="46">
        <v>0</v>
      </c>
      <c r="N74" s="48">
        <v>45447</v>
      </c>
      <c r="O74" s="47"/>
      <c r="P74" s="47"/>
    </row>
    <row r="75" spans="1:17" x14ac:dyDescent="0.35">
      <c r="A75" s="52" t="s">
        <v>524</v>
      </c>
      <c r="B75" s="52" t="s">
        <v>516</v>
      </c>
      <c r="C75" s="50" t="s">
        <v>399</v>
      </c>
      <c r="D75" s="51">
        <v>43862</v>
      </c>
      <c r="E75" s="50" t="s">
        <v>385</v>
      </c>
      <c r="F75" s="50" t="s">
        <v>414</v>
      </c>
      <c r="G75" s="51">
        <v>45444</v>
      </c>
      <c r="H75" s="51">
        <v>45444</v>
      </c>
      <c r="I75" s="50" t="s">
        <v>387</v>
      </c>
      <c r="J75" s="53">
        <v>4000</v>
      </c>
      <c r="K75" s="53">
        <v>6225</v>
      </c>
      <c r="L75" s="50">
        <v>0</v>
      </c>
      <c r="M75" s="46">
        <v>0</v>
      </c>
      <c r="N75" s="48">
        <v>45447</v>
      </c>
      <c r="O75" s="47"/>
      <c r="P75" s="47"/>
    </row>
    <row r="76" spans="1:17" x14ac:dyDescent="0.35">
      <c r="A76" s="47" t="s">
        <v>524</v>
      </c>
      <c r="B76" s="47" t="s">
        <v>516</v>
      </c>
      <c r="C76" s="46" t="s">
        <v>399</v>
      </c>
      <c r="D76" s="48">
        <v>43862</v>
      </c>
      <c r="E76" s="46" t="s">
        <v>385</v>
      </c>
      <c r="F76" s="46" t="s">
        <v>386</v>
      </c>
      <c r="G76" s="48">
        <v>45444</v>
      </c>
      <c r="H76" s="48">
        <v>45443</v>
      </c>
      <c r="I76" s="46" t="s">
        <v>387</v>
      </c>
      <c r="J76" s="49">
        <v>4000</v>
      </c>
      <c r="K76" s="46">
        <v>0</v>
      </c>
      <c r="L76" s="46">
        <v>29.83</v>
      </c>
      <c r="M76" s="46">
        <v>0</v>
      </c>
      <c r="N76" s="48">
        <v>45447</v>
      </c>
      <c r="O76" s="47"/>
      <c r="P76" s="47"/>
    </row>
    <row r="77" spans="1:17" x14ac:dyDescent="0.35">
      <c r="A77" s="47" t="s">
        <v>525</v>
      </c>
      <c r="B77" s="47" t="s">
        <v>516</v>
      </c>
      <c r="C77" s="46" t="s">
        <v>526</v>
      </c>
      <c r="D77" s="48">
        <v>43891</v>
      </c>
      <c r="E77" s="46" t="s">
        <v>527</v>
      </c>
      <c r="F77" s="46" t="s">
        <v>386</v>
      </c>
      <c r="G77" s="48">
        <v>45444</v>
      </c>
      <c r="H77" s="48">
        <v>45443</v>
      </c>
      <c r="I77" s="46" t="s">
        <v>387</v>
      </c>
      <c r="J77" s="46">
        <v>0</v>
      </c>
      <c r="K77" s="46">
        <v>0</v>
      </c>
      <c r="L77" s="46">
        <v>39.31</v>
      </c>
      <c r="M77" s="46">
        <v>0</v>
      </c>
      <c r="N77" s="48">
        <v>45447</v>
      </c>
      <c r="O77" s="47"/>
      <c r="P77" s="47"/>
    </row>
    <row r="78" spans="1:17" x14ac:dyDescent="0.35">
      <c r="A78" s="47" t="s">
        <v>528</v>
      </c>
      <c r="B78" s="47" t="s">
        <v>516</v>
      </c>
      <c r="C78" s="46" t="s">
        <v>526</v>
      </c>
      <c r="D78" s="48">
        <v>43894</v>
      </c>
      <c r="E78" s="46" t="s">
        <v>529</v>
      </c>
      <c r="F78" s="46" t="s">
        <v>386</v>
      </c>
      <c r="G78" s="48">
        <v>45447</v>
      </c>
      <c r="H78" s="48">
        <v>45444</v>
      </c>
      <c r="I78" s="46" t="s">
        <v>393</v>
      </c>
      <c r="J78" s="49">
        <v>478685.76</v>
      </c>
      <c r="K78" s="46">
        <v>0</v>
      </c>
      <c r="L78" s="46">
        <v>295.18</v>
      </c>
      <c r="M78" s="46">
        <v>0</v>
      </c>
      <c r="N78" s="48">
        <v>45447</v>
      </c>
      <c r="O78" s="47"/>
      <c r="P78" s="47"/>
    </row>
    <row r="79" spans="1:17" x14ac:dyDescent="0.35">
      <c r="A79" s="47" t="s">
        <v>530</v>
      </c>
      <c r="B79" s="47" t="s">
        <v>516</v>
      </c>
      <c r="C79" s="46" t="s">
        <v>531</v>
      </c>
      <c r="D79" s="48">
        <v>43984</v>
      </c>
      <c r="E79" s="46" t="s">
        <v>392</v>
      </c>
      <c r="F79" s="46" t="s">
        <v>386</v>
      </c>
      <c r="G79" s="48">
        <v>45445</v>
      </c>
      <c r="H79" s="48">
        <v>45444</v>
      </c>
      <c r="I79" s="46" t="s">
        <v>393</v>
      </c>
      <c r="J79" s="49">
        <v>6492.89</v>
      </c>
      <c r="K79" s="46">
        <v>0</v>
      </c>
      <c r="L79" s="46">
        <v>3.76</v>
      </c>
      <c r="M79" s="46">
        <v>0</v>
      </c>
      <c r="N79" s="48">
        <v>45447</v>
      </c>
      <c r="O79" s="47"/>
      <c r="P79" s="47"/>
    </row>
    <row r="80" spans="1:17" x14ac:dyDescent="0.35">
      <c r="A80" s="47" t="s">
        <v>532</v>
      </c>
      <c r="B80" s="47" t="s">
        <v>516</v>
      </c>
      <c r="C80" s="46" t="s">
        <v>533</v>
      </c>
      <c r="D80" s="48">
        <v>43983</v>
      </c>
      <c r="E80" s="46" t="s">
        <v>534</v>
      </c>
      <c r="F80" s="46" t="s">
        <v>386</v>
      </c>
      <c r="G80" s="48">
        <v>45444</v>
      </c>
      <c r="H80" s="48">
        <v>45443</v>
      </c>
      <c r="I80" s="46" t="s">
        <v>387</v>
      </c>
      <c r="J80" s="49">
        <v>1000</v>
      </c>
      <c r="K80" s="46">
        <v>0</v>
      </c>
      <c r="L80" s="46">
        <v>20.09</v>
      </c>
      <c r="M80" s="46">
        <v>0</v>
      </c>
      <c r="N80" s="48">
        <v>45447</v>
      </c>
      <c r="O80" s="47"/>
      <c r="P80" s="47"/>
    </row>
    <row r="81" spans="1:16" x14ac:dyDescent="0.35">
      <c r="A81" s="47" t="s">
        <v>535</v>
      </c>
      <c r="B81" s="47" t="s">
        <v>516</v>
      </c>
      <c r="C81" s="46" t="s">
        <v>536</v>
      </c>
      <c r="D81" s="48">
        <v>44105</v>
      </c>
      <c r="E81" s="46" t="s">
        <v>527</v>
      </c>
      <c r="F81" s="46" t="s">
        <v>386</v>
      </c>
      <c r="G81" s="48">
        <v>45444</v>
      </c>
      <c r="H81" s="48">
        <v>45443</v>
      </c>
      <c r="I81" s="46" t="s">
        <v>387</v>
      </c>
      <c r="J81" s="46">
        <v>115.76</v>
      </c>
      <c r="K81" s="46">
        <v>0</v>
      </c>
      <c r="L81" s="46">
        <v>2.27</v>
      </c>
      <c r="M81" s="46">
        <v>0</v>
      </c>
      <c r="N81" s="48">
        <v>45447</v>
      </c>
      <c r="O81" s="47"/>
      <c r="P81" s="47"/>
    </row>
    <row r="82" spans="1:16" x14ac:dyDescent="0.35">
      <c r="A82" s="47" t="s">
        <v>537</v>
      </c>
      <c r="B82" s="47" t="s">
        <v>516</v>
      </c>
      <c r="C82" s="46" t="s">
        <v>538</v>
      </c>
      <c r="D82" s="48">
        <v>44105</v>
      </c>
      <c r="E82" s="46" t="s">
        <v>534</v>
      </c>
      <c r="F82" s="46" t="s">
        <v>386</v>
      </c>
      <c r="G82" s="48">
        <v>45444</v>
      </c>
      <c r="H82" s="48">
        <v>45443</v>
      </c>
      <c r="I82" s="46" t="s">
        <v>387</v>
      </c>
      <c r="J82" s="46">
        <v>640.05999999999995</v>
      </c>
      <c r="K82" s="46">
        <v>0</v>
      </c>
      <c r="L82" s="46">
        <v>6.72</v>
      </c>
      <c r="M82" s="46">
        <v>0</v>
      </c>
      <c r="N82" s="48">
        <v>45447</v>
      </c>
      <c r="O82" s="47"/>
      <c r="P82" s="47"/>
    </row>
    <row r="83" spans="1:16" x14ac:dyDescent="0.35">
      <c r="A83" s="47" t="s">
        <v>539</v>
      </c>
      <c r="B83" s="47" t="s">
        <v>516</v>
      </c>
      <c r="C83" s="46" t="s">
        <v>399</v>
      </c>
      <c r="D83" s="48">
        <v>44136</v>
      </c>
      <c r="E83" s="46" t="s">
        <v>534</v>
      </c>
      <c r="F83" s="46" t="s">
        <v>386</v>
      </c>
      <c r="G83" s="48">
        <v>45444</v>
      </c>
      <c r="H83" s="48">
        <v>45443</v>
      </c>
      <c r="I83" s="46" t="s">
        <v>387</v>
      </c>
      <c r="J83" s="46">
        <v>153.97</v>
      </c>
      <c r="K83" s="46">
        <v>0</v>
      </c>
      <c r="L83" s="46">
        <v>5.39</v>
      </c>
      <c r="M83" s="46">
        <v>0</v>
      </c>
      <c r="N83" s="48">
        <v>45447</v>
      </c>
      <c r="O83" s="47"/>
      <c r="P83" s="47"/>
    </row>
    <row r="84" spans="1:16" x14ac:dyDescent="0.35">
      <c r="A84" s="47" t="s">
        <v>540</v>
      </c>
      <c r="B84" s="47" t="s">
        <v>516</v>
      </c>
      <c r="C84" s="46" t="s">
        <v>399</v>
      </c>
      <c r="D84" s="48">
        <v>44136</v>
      </c>
      <c r="E84" s="46" t="s">
        <v>534</v>
      </c>
      <c r="F84" s="46" t="s">
        <v>386</v>
      </c>
      <c r="G84" s="48">
        <v>45444</v>
      </c>
      <c r="H84" s="48">
        <v>45443</v>
      </c>
      <c r="I84" s="46" t="s">
        <v>387</v>
      </c>
      <c r="J84" s="46">
        <v>153.97</v>
      </c>
      <c r="K84" s="46">
        <v>0</v>
      </c>
      <c r="L84" s="46">
        <v>4.43</v>
      </c>
      <c r="M84" s="46">
        <v>0</v>
      </c>
      <c r="N84" s="48">
        <v>45447</v>
      </c>
      <c r="O84" s="47"/>
      <c r="P84" s="47"/>
    </row>
    <row r="85" spans="1:16" x14ac:dyDescent="0.35">
      <c r="A85" s="47" t="s">
        <v>541</v>
      </c>
      <c r="B85" s="47" t="s">
        <v>516</v>
      </c>
      <c r="C85" s="46" t="s">
        <v>399</v>
      </c>
      <c r="D85" s="48">
        <v>44136</v>
      </c>
      <c r="E85" s="46" t="s">
        <v>534</v>
      </c>
      <c r="F85" s="46" t="s">
        <v>386</v>
      </c>
      <c r="G85" s="48">
        <v>45444</v>
      </c>
      <c r="H85" s="48">
        <v>45443</v>
      </c>
      <c r="I85" s="46" t="s">
        <v>387</v>
      </c>
      <c r="J85" s="46">
        <v>153.97</v>
      </c>
      <c r="K85" s="46">
        <v>0</v>
      </c>
      <c r="L85" s="46">
        <v>3.72</v>
      </c>
      <c r="M85" s="46">
        <v>0</v>
      </c>
      <c r="N85" s="48">
        <v>45447</v>
      </c>
      <c r="O85" s="47"/>
      <c r="P85" s="47"/>
    </row>
    <row r="86" spans="1:16" x14ac:dyDescent="0.35">
      <c r="A86" s="47" t="s">
        <v>542</v>
      </c>
      <c r="B86" s="47" t="s">
        <v>516</v>
      </c>
      <c r="C86" s="46" t="s">
        <v>391</v>
      </c>
      <c r="D86" s="48">
        <v>44166</v>
      </c>
      <c r="E86" s="46" t="s">
        <v>534</v>
      </c>
      <c r="F86" s="46" t="s">
        <v>386</v>
      </c>
      <c r="G86" s="48">
        <v>45444</v>
      </c>
      <c r="H86" s="48">
        <v>45443</v>
      </c>
      <c r="I86" s="46" t="s">
        <v>387</v>
      </c>
      <c r="J86" s="49">
        <v>1750</v>
      </c>
      <c r="K86" s="46">
        <v>0</v>
      </c>
      <c r="L86" s="46">
        <v>16.68</v>
      </c>
      <c r="M86" s="46">
        <v>0</v>
      </c>
      <c r="N86" s="48">
        <v>45447</v>
      </c>
      <c r="O86" s="47"/>
      <c r="P86" s="47"/>
    </row>
    <row r="87" spans="1:16" x14ac:dyDescent="0.35">
      <c r="A87" s="47" t="s">
        <v>543</v>
      </c>
      <c r="B87" s="47" t="s">
        <v>516</v>
      </c>
      <c r="C87" s="46" t="s">
        <v>544</v>
      </c>
      <c r="D87" s="48">
        <v>44197</v>
      </c>
      <c r="E87" s="46" t="s">
        <v>527</v>
      </c>
      <c r="F87" s="46" t="s">
        <v>386</v>
      </c>
      <c r="G87" s="48">
        <v>45444</v>
      </c>
      <c r="H87" s="48">
        <v>45443</v>
      </c>
      <c r="I87" s="46" t="s">
        <v>387</v>
      </c>
      <c r="J87" s="46">
        <v>200</v>
      </c>
      <c r="K87" s="46">
        <v>0</v>
      </c>
      <c r="L87" s="46">
        <v>3.95</v>
      </c>
      <c r="M87" s="46">
        <v>0</v>
      </c>
      <c r="N87" s="48">
        <v>45447</v>
      </c>
      <c r="O87" s="47"/>
      <c r="P87" s="47"/>
    </row>
    <row r="88" spans="1:16" x14ac:dyDescent="0.35">
      <c r="A88" s="47" t="s">
        <v>545</v>
      </c>
      <c r="B88" s="47" t="s">
        <v>516</v>
      </c>
      <c r="C88" s="46" t="s">
        <v>546</v>
      </c>
      <c r="D88" s="48">
        <v>44228</v>
      </c>
      <c r="E88" s="46" t="s">
        <v>547</v>
      </c>
      <c r="F88" s="46" t="s">
        <v>386</v>
      </c>
      <c r="G88" s="48">
        <v>45444</v>
      </c>
      <c r="H88" s="48">
        <v>45443</v>
      </c>
      <c r="I88" s="46" t="s">
        <v>387</v>
      </c>
      <c r="J88" s="46">
        <v>140</v>
      </c>
      <c r="K88" s="46">
        <v>0</v>
      </c>
      <c r="L88" s="46">
        <v>1.3</v>
      </c>
      <c r="M88" s="46">
        <v>0</v>
      </c>
      <c r="N88" s="48">
        <v>45447</v>
      </c>
      <c r="O88" s="47"/>
      <c r="P88" s="47"/>
    </row>
    <row r="89" spans="1:16" x14ac:dyDescent="0.35">
      <c r="A89" s="47" t="s">
        <v>548</v>
      </c>
      <c r="B89" s="47" t="s">
        <v>516</v>
      </c>
      <c r="C89" s="46" t="s">
        <v>549</v>
      </c>
      <c r="D89" s="48">
        <v>44260</v>
      </c>
      <c r="E89" s="46" t="s">
        <v>392</v>
      </c>
      <c r="F89" s="46" t="s">
        <v>386</v>
      </c>
      <c r="G89" s="48">
        <v>45448</v>
      </c>
      <c r="H89" s="48">
        <v>45447</v>
      </c>
      <c r="I89" s="46" t="s">
        <v>393</v>
      </c>
      <c r="J89" s="49">
        <v>144989.68</v>
      </c>
      <c r="K89" s="46">
        <v>0</v>
      </c>
      <c r="L89" s="46">
        <v>70.66</v>
      </c>
      <c r="M89" s="46">
        <v>0</v>
      </c>
      <c r="N89" s="48">
        <v>45447</v>
      </c>
      <c r="O89" s="47"/>
      <c r="P89" s="47"/>
    </row>
    <row r="90" spans="1:16" x14ac:dyDescent="0.35">
      <c r="A90" s="47" t="s">
        <v>550</v>
      </c>
      <c r="B90" s="47" t="s">
        <v>516</v>
      </c>
      <c r="C90" s="46" t="s">
        <v>461</v>
      </c>
      <c r="D90" s="48">
        <v>44287</v>
      </c>
      <c r="E90" s="46" t="s">
        <v>527</v>
      </c>
      <c r="F90" s="46" t="s">
        <v>386</v>
      </c>
      <c r="G90" s="48">
        <v>45444</v>
      </c>
      <c r="H90" s="48">
        <v>45443</v>
      </c>
      <c r="I90" s="46" t="s">
        <v>387</v>
      </c>
      <c r="J90" s="46">
        <v>0</v>
      </c>
      <c r="K90" s="46">
        <v>0</v>
      </c>
      <c r="L90" s="46">
        <v>2.2999999999999998</v>
      </c>
      <c r="M90" s="46">
        <v>0</v>
      </c>
      <c r="N90" s="48">
        <v>45447</v>
      </c>
      <c r="O90" s="47"/>
      <c r="P90" s="47"/>
    </row>
    <row r="91" spans="1:16" x14ac:dyDescent="0.35">
      <c r="A91" s="47" t="s">
        <v>551</v>
      </c>
      <c r="B91" s="47" t="s">
        <v>516</v>
      </c>
      <c r="C91" s="46" t="s">
        <v>552</v>
      </c>
      <c r="D91" s="48">
        <v>44256</v>
      </c>
      <c r="E91" s="46" t="s">
        <v>385</v>
      </c>
      <c r="F91" s="46" t="s">
        <v>386</v>
      </c>
      <c r="G91" s="48">
        <v>45444</v>
      </c>
      <c r="H91" s="48">
        <v>45443</v>
      </c>
      <c r="I91" s="46" t="s">
        <v>387</v>
      </c>
      <c r="J91" s="46">
        <v>578.80999999999995</v>
      </c>
      <c r="K91" s="46">
        <v>0</v>
      </c>
      <c r="L91" s="46">
        <v>12.57</v>
      </c>
      <c r="M91" s="46">
        <v>0</v>
      </c>
      <c r="N91" s="48">
        <v>45447</v>
      </c>
      <c r="O91" s="47"/>
      <c r="P91" s="47"/>
    </row>
    <row r="92" spans="1:16" x14ac:dyDescent="0.35">
      <c r="A92" s="47" t="s">
        <v>553</v>
      </c>
      <c r="B92" s="47" t="s">
        <v>516</v>
      </c>
      <c r="C92" s="46" t="s">
        <v>554</v>
      </c>
      <c r="D92" s="48">
        <v>44228</v>
      </c>
      <c r="E92" s="46" t="s">
        <v>385</v>
      </c>
      <c r="F92" s="46" t="s">
        <v>386</v>
      </c>
      <c r="G92" s="48">
        <v>45444</v>
      </c>
      <c r="H92" s="48">
        <v>45443</v>
      </c>
      <c r="I92" s="46" t="s">
        <v>387</v>
      </c>
      <c r="J92" s="46">
        <v>500</v>
      </c>
      <c r="K92" s="46">
        <v>0</v>
      </c>
      <c r="L92" s="46">
        <v>11.5</v>
      </c>
      <c r="M92" s="46">
        <v>0</v>
      </c>
      <c r="N92" s="48">
        <v>45447</v>
      </c>
      <c r="O92" s="47"/>
      <c r="P92" s="47"/>
    </row>
    <row r="93" spans="1:16" x14ac:dyDescent="0.35">
      <c r="A93" s="47" t="s">
        <v>555</v>
      </c>
      <c r="B93" s="47" t="s">
        <v>516</v>
      </c>
      <c r="C93" s="46" t="s">
        <v>556</v>
      </c>
      <c r="D93" s="48">
        <v>44287</v>
      </c>
      <c r="E93" s="46" t="s">
        <v>385</v>
      </c>
      <c r="F93" s="46" t="s">
        <v>386</v>
      </c>
      <c r="G93" s="48">
        <v>45444</v>
      </c>
      <c r="H93" s="48">
        <v>45443</v>
      </c>
      <c r="I93" s="46" t="s">
        <v>387</v>
      </c>
      <c r="J93" s="46">
        <v>500</v>
      </c>
      <c r="K93" s="46">
        <v>0</v>
      </c>
      <c r="L93" s="46">
        <v>8.67</v>
      </c>
      <c r="M93" s="46">
        <v>0</v>
      </c>
      <c r="N93" s="48">
        <v>45447</v>
      </c>
      <c r="O93" s="47"/>
      <c r="P93" s="47"/>
    </row>
    <row r="94" spans="1:16" x14ac:dyDescent="0.35">
      <c r="A94" s="47" t="s">
        <v>557</v>
      </c>
      <c r="B94" s="47" t="s">
        <v>516</v>
      </c>
      <c r="C94" s="46" t="s">
        <v>558</v>
      </c>
      <c r="D94" s="48">
        <v>44317</v>
      </c>
      <c r="E94" s="46" t="s">
        <v>534</v>
      </c>
      <c r="F94" s="46" t="s">
        <v>386</v>
      </c>
      <c r="G94" s="48">
        <v>45444</v>
      </c>
      <c r="H94" s="48">
        <v>45443</v>
      </c>
      <c r="I94" s="46" t="s">
        <v>387</v>
      </c>
      <c r="J94" s="46">
        <v>555.96</v>
      </c>
      <c r="K94" s="46">
        <v>0</v>
      </c>
      <c r="L94" s="46">
        <v>6.18</v>
      </c>
      <c r="M94" s="46">
        <v>0</v>
      </c>
      <c r="N94" s="48">
        <v>45447</v>
      </c>
      <c r="O94" s="47"/>
      <c r="P94" s="47"/>
    </row>
    <row r="95" spans="1:16" x14ac:dyDescent="0.35">
      <c r="A95" s="47" t="s">
        <v>559</v>
      </c>
      <c r="B95" s="47" t="s">
        <v>516</v>
      </c>
      <c r="C95" s="46" t="s">
        <v>560</v>
      </c>
      <c r="D95" s="48">
        <v>44348</v>
      </c>
      <c r="E95" s="46" t="s">
        <v>534</v>
      </c>
      <c r="F95" s="46" t="s">
        <v>414</v>
      </c>
      <c r="G95" s="48">
        <v>45444</v>
      </c>
      <c r="H95" s="48">
        <v>45444</v>
      </c>
      <c r="I95" s="46" t="s">
        <v>387</v>
      </c>
      <c r="J95" s="46">
        <v>207.4</v>
      </c>
      <c r="K95" s="46">
        <v>3.15</v>
      </c>
      <c r="L95" s="46">
        <v>0</v>
      </c>
      <c r="M95" s="46">
        <v>0</v>
      </c>
      <c r="N95" s="48">
        <v>45447</v>
      </c>
      <c r="O95" s="47"/>
      <c r="P95" s="47"/>
    </row>
    <row r="96" spans="1:16" x14ac:dyDescent="0.35">
      <c r="A96" s="47" t="s">
        <v>559</v>
      </c>
      <c r="B96" s="47" t="s">
        <v>516</v>
      </c>
      <c r="C96" s="46" t="s">
        <v>560</v>
      </c>
      <c r="D96" s="48">
        <v>44348</v>
      </c>
      <c r="E96" s="46" t="s">
        <v>534</v>
      </c>
      <c r="F96" s="46" t="s">
        <v>386</v>
      </c>
      <c r="G96" s="48">
        <v>45444</v>
      </c>
      <c r="H96" s="48">
        <v>45443</v>
      </c>
      <c r="I96" s="46" t="s">
        <v>387</v>
      </c>
      <c r="J96" s="46">
        <v>207.4</v>
      </c>
      <c r="K96" s="46">
        <v>0</v>
      </c>
      <c r="L96" s="46">
        <v>44.7</v>
      </c>
      <c r="M96" s="46">
        <v>0</v>
      </c>
      <c r="N96" s="48">
        <v>45447</v>
      </c>
      <c r="O96" s="47"/>
      <c r="P96" s="47"/>
    </row>
    <row r="97" spans="1:16" x14ac:dyDescent="0.35">
      <c r="A97" s="47" t="s">
        <v>561</v>
      </c>
      <c r="B97" s="47" t="s">
        <v>516</v>
      </c>
      <c r="C97" s="46" t="s">
        <v>562</v>
      </c>
      <c r="D97" s="48">
        <v>44409</v>
      </c>
      <c r="E97" s="46" t="s">
        <v>534</v>
      </c>
      <c r="F97" s="46" t="s">
        <v>386</v>
      </c>
      <c r="G97" s="48">
        <v>45444</v>
      </c>
      <c r="H97" s="48">
        <v>45443</v>
      </c>
      <c r="I97" s="46" t="s">
        <v>387</v>
      </c>
      <c r="J97" s="46">
        <v>269.36</v>
      </c>
      <c r="K97" s="46">
        <v>0</v>
      </c>
      <c r="L97" s="46">
        <v>2.04</v>
      </c>
      <c r="M97" s="46">
        <v>0</v>
      </c>
      <c r="N97" s="48">
        <v>45447</v>
      </c>
      <c r="O97" s="47"/>
      <c r="P97" s="47"/>
    </row>
    <row r="98" spans="1:16" x14ac:dyDescent="0.35">
      <c r="A98" s="47" t="s">
        <v>563</v>
      </c>
      <c r="B98" s="47" t="s">
        <v>516</v>
      </c>
      <c r="C98" s="46" t="s">
        <v>564</v>
      </c>
      <c r="D98" s="48">
        <v>44561</v>
      </c>
      <c r="E98" s="46" t="s">
        <v>392</v>
      </c>
      <c r="F98" s="46" t="s">
        <v>386</v>
      </c>
      <c r="G98" s="48">
        <v>45443</v>
      </c>
      <c r="H98" s="48">
        <v>45442</v>
      </c>
      <c r="I98" s="46" t="s">
        <v>393</v>
      </c>
      <c r="J98" s="49">
        <v>10945.12</v>
      </c>
      <c r="K98" s="46">
        <v>0</v>
      </c>
      <c r="L98" s="46">
        <v>4.9400000000000004</v>
      </c>
      <c r="M98" s="46">
        <v>0</v>
      </c>
      <c r="N98" s="48">
        <v>45447</v>
      </c>
      <c r="O98" s="47"/>
      <c r="P98" s="47"/>
    </row>
    <row r="99" spans="1:16" x14ac:dyDescent="0.35">
      <c r="A99" s="47" t="s">
        <v>565</v>
      </c>
      <c r="B99" s="47" t="s">
        <v>516</v>
      </c>
      <c r="C99" s="46" t="s">
        <v>566</v>
      </c>
      <c r="D99" s="48">
        <v>44531</v>
      </c>
      <c r="E99" s="46" t="s">
        <v>534</v>
      </c>
      <c r="F99" s="46" t="s">
        <v>414</v>
      </c>
      <c r="G99" s="48">
        <v>45444</v>
      </c>
      <c r="H99" s="48">
        <v>45444</v>
      </c>
      <c r="I99" s="46" t="s">
        <v>387</v>
      </c>
      <c r="J99" s="46">
        <v>312</v>
      </c>
      <c r="K99" s="46">
        <v>15.66</v>
      </c>
      <c r="L99" s="46">
        <v>0</v>
      </c>
      <c r="M99" s="46">
        <v>0</v>
      </c>
      <c r="N99" s="48">
        <v>45447</v>
      </c>
      <c r="O99" s="47"/>
      <c r="P99" s="47"/>
    </row>
    <row r="100" spans="1:16" x14ac:dyDescent="0.35">
      <c r="A100" s="47" t="s">
        <v>567</v>
      </c>
      <c r="B100" s="47" t="s">
        <v>516</v>
      </c>
      <c r="C100" s="46" t="s">
        <v>568</v>
      </c>
      <c r="D100" s="48">
        <v>44562</v>
      </c>
      <c r="E100" s="46" t="s">
        <v>534</v>
      </c>
      <c r="F100" s="46" t="s">
        <v>386</v>
      </c>
      <c r="G100" s="48">
        <v>45444</v>
      </c>
      <c r="H100" s="48">
        <v>45443</v>
      </c>
      <c r="I100" s="46" t="s">
        <v>387</v>
      </c>
      <c r="J100" s="46">
        <v>214.87</v>
      </c>
      <c r="K100" s="46">
        <v>0</v>
      </c>
      <c r="L100" s="46">
        <v>2.77</v>
      </c>
      <c r="M100" s="46">
        <v>0</v>
      </c>
      <c r="N100" s="48">
        <v>45447</v>
      </c>
      <c r="O100" s="47"/>
      <c r="P100" s="47"/>
    </row>
    <row r="101" spans="1:16" x14ac:dyDescent="0.35">
      <c r="A101" s="47" t="s">
        <v>569</v>
      </c>
      <c r="B101" s="47" t="s">
        <v>516</v>
      </c>
      <c r="C101" s="46" t="s">
        <v>570</v>
      </c>
      <c r="D101" s="48">
        <v>44621</v>
      </c>
      <c r="E101" s="46" t="s">
        <v>527</v>
      </c>
      <c r="F101" s="46" t="s">
        <v>386</v>
      </c>
      <c r="G101" s="48">
        <v>45444</v>
      </c>
      <c r="H101" s="48">
        <v>45443</v>
      </c>
      <c r="I101" s="46" t="s">
        <v>387</v>
      </c>
      <c r="J101" s="46">
        <v>0</v>
      </c>
      <c r="K101" s="46">
        <v>0</v>
      </c>
      <c r="L101" s="46">
        <v>7.27</v>
      </c>
      <c r="M101" s="46">
        <v>0</v>
      </c>
      <c r="N101" s="48">
        <v>45447</v>
      </c>
      <c r="O101" s="47"/>
      <c r="P101" s="47"/>
    </row>
    <row r="102" spans="1:16" x14ac:dyDescent="0.35">
      <c r="A102" s="47" t="s">
        <v>571</v>
      </c>
      <c r="B102" s="47" t="s">
        <v>516</v>
      </c>
      <c r="C102" s="46" t="s">
        <v>572</v>
      </c>
      <c r="D102" s="48">
        <v>44593</v>
      </c>
      <c r="E102" s="46" t="s">
        <v>527</v>
      </c>
      <c r="F102" s="46" t="s">
        <v>386</v>
      </c>
      <c r="G102" s="48">
        <v>45444</v>
      </c>
      <c r="H102" s="48">
        <v>45443</v>
      </c>
      <c r="I102" s="46" t="s">
        <v>387</v>
      </c>
      <c r="J102" s="46">
        <v>0</v>
      </c>
      <c r="K102" s="46">
        <v>0</v>
      </c>
      <c r="L102" s="46">
        <v>0.78</v>
      </c>
      <c r="M102" s="46">
        <v>0</v>
      </c>
      <c r="N102" s="48">
        <v>45447</v>
      </c>
      <c r="O102" s="47"/>
      <c r="P102" s="47"/>
    </row>
    <row r="103" spans="1:16" x14ac:dyDescent="0.35">
      <c r="A103" s="47" t="s">
        <v>573</v>
      </c>
      <c r="B103" s="47" t="s">
        <v>516</v>
      </c>
      <c r="C103" s="46" t="s">
        <v>574</v>
      </c>
      <c r="D103" s="48">
        <v>44621</v>
      </c>
      <c r="E103" s="46" t="s">
        <v>534</v>
      </c>
      <c r="F103" s="46" t="s">
        <v>386</v>
      </c>
      <c r="G103" s="48">
        <v>45444</v>
      </c>
      <c r="H103" s="48">
        <v>45443</v>
      </c>
      <c r="I103" s="46" t="s">
        <v>387</v>
      </c>
      <c r="J103" s="49">
        <v>1074.33</v>
      </c>
      <c r="K103" s="46">
        <v>0</v>
      </c>
      <c r="L103" s="46">
        <v>6.47</v>
      </c>
      <c r="M103" s="46">
        <v>0</v>
      </c>
      <c r="N103" s="48">
        <v>45447</v>
      </c>
      <c r="O103" s="47"/>
      <c r="P103" s="47"/>
    </row>
    <row r="104" spans="1:16" x14ac:dyDescent="0.35">
      <c r="A104" s="47" t="s">
        <v>575</v>
      </c>
      <c r="B104" s="47" t="s">
        <v>516</v>
      </c>
      <c r="C104" s="46" t="s">
        <v>576</v>
      </c>
      <c r="D104" s="48">
        <v>44652</v>
      </c>
      <c r="E104" s="46" t="s">
        <v>534</v>
      </c>
      <c r="F104" s="46" t="s">
        <v>386</v>
      </c>
      <c r="G104" s="48">
        <v>45444</v>
      </c>
      <c r="H104" s="48">
        <v>45443</v>
      </c>
      <c r="I104" s="46" t="s">
        <v>387</v>
      </c>
      <c r="J104" s="46">
        <v>215.7</v>
      </c>
      <c r="K104" s="46">
        <v>0</v>
      </c>
      <c r="L104" s="46">
        <v>2.5299999999999998</v>
      </c>
      <c r="M104" s="46">
        <v>0</v>
      </c>
      <c r="N104" s="48">
        <v>45447</v>
      </c>
      <c r="O104" s="47"/>
      <c r="P104" s="47"/>
    </row>
    <row r="105" spans="1:16" x14ac:dyDescent="0.35">
      <c r="A105" s="47" t="s">
        <v>577</v>
      </c>
      <c r="B105" s="47" t="s">
        <v>516</v>
      </c>
      <c r="C105" s="46" t="s">
        <v>578</v>
      </c>
      <c r="D105" s="48">
        <v>44621</v>
      </c>
      <c r="E105" s="46" t="s">
        <v>527</v>
      </c>
      <c r="F105" s="46" t="s">
        <v>386</v>
      </c>
      <c r="G105" s="48">
        <v>45444</v>
      </c>
      <c r="H105" s="48">
        <v>45443</v>
      </c>
      <c r="I105" s="46" t="s">
        <v>387</v>
      </c>
      <c r="J105" s="46">
        <v>0</v>
      </c>
      <c r="K105" s="46">
        <v>0</v>
      </c>
      <c r="L105" s="46">
        <v>5.79</v>
      </c>
      <c r="M105" s="46">
        <v>0</v>
      </c>
      <c r="N105" s="48">
        <v>45447</v>
      </c>
      <c r="O105" s="47"/>
      <c r="P105" s="47"/>
    </row>
    <row r="106" spans="1:16" x14ac:dyDescent="0.35">
      <c r="A106" s="47" t="s">
        <v>579</v>
      </c>
      <c r="B106" s="47" t="s">
        <v>516</v>
      </c>
      <c r="C106" s="46" t="s">
        <v>580</v>
      </c>
      <c r="D106" s="48">
        <v>44621</v>
      </c>
      <c r="E106" s="46" t="s">
        <v>527</v>
      </c>
      <c r="F106" s="46" t="s">
        <v>386</v>
      </c>
      <c r="G106" s="48">
        <v>45444</v>
      </c>
      <c r="H106" s="48">
        <v>45443</v>
      </c>
      <c r="I106" s="46" t="s">
        <v>387</v>
      </c>
      <c r="J106" s="46">
        <v>541.66999999999996</v>
      </c>
      <c r="K106" s="46">
        <v>0</v>
      </c>
      <c r="L106" s="46">
        <v>6.49</v>
      </c>
      <c r="M106" s="46">
        <v>0</v>
      </c>
      <c r="N106" s="48">
        <v>45447</v>
      </c>
      <c r="O106" s="47"/>
      <c r="P106" s="47"/>
    </row>
    <row r="107" spans="1:16" x14ac:dyDescent="0.35">
      <c r="A107" s="47" t="s">
        <v>581</v>
      </c>
      <c r="B107" s="47" t="s">
        <v>516</v>
      </c>
      <c r="C107" s="46" t="s">
        <v>582</v>
      </c>
      <c r="D107" s="48">
        <v>44655</v>
      </c>
      <c r="E107" s="46" t="s">
        <v>392</v>
      </c>
      <c r="F107" s="46" t="s">
        <v>386</v>
      </c>
      <c r="G107" s="48">
        <v>45447</v>
      </c>
      <c r="H107" s="48">
        <v>45444</v>
      </c>
      <c r="I107" s="46" t="s">
        <v>393</v>
      </c>
      <c r="J107" s="49">
        <v>28931.3</v>
      </c>
      <c r="K107" s="46">
        <v>0</v>
      </c>
      <c r="L107" s="46">
        <v>13.39</v>
      </c>
      <c r="M107" s="46">
        <v>0</v>
      </c>
      <c r="N107" s="48">
        <v>45447</v>
      </c>
      <c r="O107" s="47"/>
      <c r="P107" s="47"/>
    </row>
    <row r="108" spans="1:16" x14ac:dyDescent="0.35">
      <c r="A108" s="47" t="s">
        <v>583</v>
      </c>
      <c r="B108" s="47" t="s">
        <v>516</v>
      </c>
      <c r="C108" s="46" t="s">
        <v>584</v>
      </c>
      <c r="D108" s="48">
        <v>44682</v>
      </c>
      <c r="E108" s="46" t="s">
        <v>534</v>
      </c>
      <c r="F108" s="46" t="s">
        <v>386</v>
      </c>
      <c r="G108" s="48">
        <v>45444</v>
      </c>
      <c r="H108" s="48">
        <v>45443</v>
      </c>
      <c r="I108" s="46" t="s">
        <v>387</v>
      </c>
      <c r="J108" s="49">
        <v>7259</v>
      </c>
      <c r="K108" s="46">
        <v>0</v>
      </c>
      <c r="L108" s="46">
        <v>25.28</v>
      </c>
      <c r="M108" s="46">
        <v>0</v>
      </c>
      <c r="N108" s="48">
        <v>45447</v>
      </c>
      <c r="O108" s="47"/>
      <c r="P108" s="47"/>
    </row>
    <row r="109" spans="1:16" x14ac:dyDescent="0.35">
      <c r="A109" s="47" t="s">
        <v>585</v>
      </c>
      <c r="B109" s="47" t="s">
        <v>516</v>
      </c>
      <c r="C109" s="46" t="s">
        <v>586</v>
      </c>
      <c r="D109" s="48">
        <v>44714</v>
      </c>
      <c r="E109" s="46" t="s">
        <v>392</v>
      </c>
      <c r="F109" s="46" t="s">
        <v>386</v>
      </c>
      <c r="G109" s="48">
        <v>45445</v>
      </c>
      <c r="H109" s="48">
        <v>45444</v>
      </c>
      <c r="I109" s="46" t="s">
        <v>393</v>
      </c>
      <c r="J109" s="49">
        <v>12162.85</v>
      </c>
      <c r="K109" s="46">
        <v>0</v>
      </c>
      <c r="L109" s="46">
        <v>6.01</v>
      </c>
      <c r="M109" s="46">
        <v>0</v>
      </c>
      <c r="N109" s="48">
        <v>45447</v>
      </c>
      <c r="O109" s="47"/>
      <c r="P109" s="47"/>
    </row>
    <row r="110" spans="1:16" x14ac:dyDescent="0.35">
      <c r="A110" s="47" t="s">
        <v>587</v>
      </c>
      <c r="B110" s="47" t="s">
        <v>516</v>
      </c>
      <c r="C110" s="46" t="s">
        <v>588</v>
      </c>
      <c r="D110" s="48">
        <v>44774</v>
      </c>
      <c r="E110" s="46" t="s">
        <v>589</v>
      </c>
      <c r="F110" s="46" t="s">
        <v>414</v>
      </c>
      <c r="G110" s="48">
        <v>45444</v>
      </c>
      <c r="H110" s="48">
        <v>45444</v>
      </c>
      <c r="I110" s="46" t="s">
        <v>387</v>
      </c>
      <c r="J110" s="46">
        <v>98.12</v>
      </c>
      <c r="K110" s="46">
        <v>0</v>
      </c>
      <c r="L110" s="46">
        <v>14.22</v>
      </c>
      <c r="M110" s="46">
        <v>0</v>
      </c>
      <c r="N110" s="48">
        <v>45447</v>
      </c>
      <c r="O110" s="47"/>
      <c r="P110" s="47"/>
    </row>
    <row r="111" spans="1:16" x14ac:dyDescent="0.35">
      <c r="A111" s="47" t="s">
        <v>590</v>
      </c>
      <c r="B111" s="47" t="s">
        <v>516</v>
      </c>
      <c r="C111" s="46" t="s">
        <v>591</v>
      </c>
      <c r="D111" s="48">
        <v>44835</v>
      </c>
      <c r="E111" s="46" t="s">
        <v>534</v>
      </c>
      <c r="F111" s="46" t="s">
        <v>386</v>
      </c>
      <c r="G111" s="48">
        <v>45444</v>
      </c>
      <c r="H111" s="48">
        <v>45443</v>
      </c>
      <c r="I111" s="46" t="s">
        <v>387</v>
      </c>
      <c r="J111" s="46">
        <v>832</v>
      </c>
      <c r="K111" s="46">
        <v>0</v>
      </c>
      <c r="L111" s="46">
        <v>17.010000000000002</v>
      </c>
      <c r="M111" s="46">
        <v>0</v>
      </c>
      <c r="N111" s="48">
        <v>45447</v>
      </c>
      <c r="O111" s="47"/>
      <c r="P111" s="47"/>
    </row>
    <row r="112" spans="1:16" x14ac:dyDescent="0.35">
      <c r="A112" s="47" t="s">
        <v>592</v>
      </c>
      <c r="B112" s="47" t="s">
        <v>516</v>
      </c>
      <c r="C112" s="46" t="s">
        <v>593</v>
      </c>
      <c r="D112" s="48">
        <v>44866</v>
      </c>
      <c r="E112" s="46" t="s">
        <v>534</v>
      </c>
      <c r="F112" s="46" t="s">
        <v>386</v>
      </c>
      <c r="G112" s="48">
        <v>45444</v>
      </c>
      <c r="H112" s="48">
        <v>45443</v>
      </c>
      <c r="I112" s="46" t="s">
        <v>387</v>
      </c>
      <c r="J112" s="46">
        <v>0</v>
      </c>
      <c r="K112" s="46">
        <v>0</v>
      </c>
      <c r="L112" s="46">
        <v>1.53</v>
      </c>
      <c r="M112" s="46">
        <v>0</v>
      </c>
      <c r="N112" s="48">
        <v>45447</v>
      </c>
      <c r="O112" s="47"/>
      <c r="P112" s="47"/>
    </row>
    <row r="113" spans="1:16" x14ac:dyDescent="0.35">
      <c r="A113" s="47" t="s">
        <v>594</v>
      </c>
      <c r="B113" s="47" t="s">
        <v>516</v>
      </c>
      <c r="C113" s="46" t="s">
        <v>595</v>
      </c>
      <c r="D113" s="48">
        <v>44927</v>
      </c>
      <c r="E113" s="46" t="s">
        <v>547</v>
      </c>
      <c r="F113" s="46" t="s">
        <v>386</v>
      </c>
      <c r="G113" s="48">
        <v>45444</v>
      </c>
      <c r="H113" s="48">
        <v>45443</v>
      </c>
      <c r="I113" s="46" t="s">
        <v>596</v>
      </c>
      <c r="J113" s="49">
        <v>1782.18</v>
      </c>
      <c r="K113" s="46">
        <v>0</v>
      </c>
      <c r="L113" s="46">
        <v>1.22</v>
      </c>
      <c r="M113" s="46">
        <v>0</v>
      </c>
      <c r="N113" s="48">
        <v>45447</v>
      </c>
      <c r="O113" s="47"/>
      <c r="P113" s="47"/>
    </row>
    <row r="114" spans="1:16" x14ac:dyDescent="0.35">
      <c r="A114" s="47" t="s">
        <v>597</v>
      </c>
      <c r="B114" s="47" t="s">
        <v>516</v>
      </c>
      <c r="C114" s="46" t="s">
        <v>595</v>
      </c>
      <c r="D114" s="48">
        <v>44896</v>
      </c>
      <c r="E114" s="46" t="s">
        <v>547</v>
      </c>
      <c r="F114" s="46" t="s">
        <v>386</v>
      </c>
      <c r="G114" s="48">
        <v>45444</v>
      </c>
      <c r="H114" s="48">
        <v>45443</v>
      </c>
      <c r="I114" s="46" t="s">
        <v>596</v>
      </c>
      <c r="J114" s="49">
        <v>1782.18</v>
      </c>
      <c r="K114" s="46">
        <v>0</v>
      </c>
      <c r="L114" s="46">
        <v>1.22</v>
      </c>
      <c r="M114" s="46">
        <v>0</v>
      </c>
      <c r="N114" s="48">
        <v>45447</v>
      </c>
      <c r="O114" s="47"/>
      <c r="P114" s="47"/>
    </row>
    <row r="115" spans="1:16" x14ac:dyDescent="0.35">
      <c r="A115" s="47" t="s">
        <v>598</v>
      </c>
      <c r="B115" s="47" t="s">
        <v>516</v>
      </c>
      <c r="C115" s="46" t="s">
        <v>599</v>
      </c>
      <c r="D115" s="48">
        <v>44835</v>
      </c>
      <c r="E115" s="46" t="s">
        <v>534</v>
      </c>
      <c r="F115" s="46" t="s">
        <v>386</v>
      </c>
      <c r="G115" s="48">
        <v>45444</v>
      </c>
      <c r="H115" s="48">
        <v>45443</v>
      </c>
      <c r="I115" s="46" t="s">
        <v>387</v>
      </c>
      <c r="J115" s="46">
        <v>312</v>
      </c>
      <c r="K115" s="46">
        <v>0</v>
      </c>
      <c r="L115" s="46">
        <v>3.01</v>
      </c>
      <c r="M115" s="46">
        <v>0</v>
      </c>
      <c r="N115" s="48">
        <v>45447</v>
      </c>
      <c r="O115" s="47"/>
      <c r="P115" s="47"/>
    </row>
    <row r="116" spans="1:16" x14ac:dyDescent="0.35">
      <c r="A116" s="47" t="s">
        <v>600</v>
      </c>
      <c r="B116" s="47" t="s">
        <v>516</v>
      </c>
      <c r="C116" s="46" t="s">
        <v>601</v>
      </c>
      <c r="D116" s="48">
        <v>44866</v>
      </c>
      <c r="E116" s="46" t="s">
        <v>589</v>
      </c>
      <c r="F116" s="46" t="s">
        <v>414</v>
      </c>
      <c r="G116" s="48">
        <v>45444</v>
      </c>
      <c r="H116" s="48">
        <v>45444</v>
      </c>
      <c r="I116" s="46" t="s">
        <v>387</v>
      </c>
      <c r="J116" s="46">
        <v>55.05</v>
      </c>
      <c r="K116" s="46">
        <v>0</v>
      </c>
      <c r="L116" s="46">
        <v>10.64</v>
      </c>
      <c r="M116" s="46">
        <v>0</v>
      </c>
      <c r="N116" s="48">
        <v>45447</v>
      </c>
      <c r="O116" s="47"/>
      <c r="P116" s="47"/>
    </row>
    <row r="117" spans="1:16" x14ac:dyDescent="0.35">
      <c r="A117" s="47" t="s">
        <v>602</v>
      </c>
      <c r="B117" s="47" t="s">
        <v>516</v>
      </c>
      <c r="C117" s="46" t="s">
        <v>601</v>
      </c>
      <c r="D117" s="48">
        <v>44896</v>
      </c>
      <c r="E117" s="46" t="s">
        <v>507</v>
      </c>
      <c r="F117" s="46" t="s">
        <v>414</v>
      </c>
      <c r="G117" s="48">
        <v>45444</v>
      </c>
      <c r="H117" s="48">
        <v>45444</v>
      </c>
      <c r="I117" s="46" t="s">
        <v>387</v>
      </c>
      <c r="J117" s="46">
        <v>10.74</v>
      </c>
      <c r="K117" s="46">
        <v>0</v>
      </c>
      <c r="L117" s="46">
        <v>0.32</v>
      </c>
      <c r="M117" s="46">
        <v>0</v>
      </c>
      <c r="N117" s="48">
        <v>45447</v>
      </c>
      <c r="O117" s="47"/>
      <c r="P117" s="47"/>
    </row>
    <row r="118" spans="1:16" x14ac:dyDescent="0.35">
      <c r="A118" s="47" t="s">
        <v>603</v>
      </c>
      <c r="B118" s="47" t="s">
        <v>516</v>
      </c>
      <c r="C118" s="46" t="s">
        <v>593</v>
      </c>
      <c r="D118" s="48">
        <v>44805</v>
      </c>
      <c r="E118" s="46" t="s">
        <v>527</v>
      </c>
      <c r="F118" s="46" t="s">
        <v>386</v>
      </c>
      <c r="G118" s="48">
        <v>45444</v>
      </c>
      <c r="H118" s="48">
        <v>45443</v>
      </c>
      <c r="I118" s="46" t="s">
        <v>387</v>
      </c>
      <c r="J118" s="46">
        <v>0</v>
      </c>
      <c r="K118" s="46">
        <v>0</v>
      </c>
      <c r="L118" s="46">
        <v>6.49</v>
      </c>
      <c r="M118" s="46">
        <v>0</v>
      </c>
      <c r="N118" s="48">
        <v>45447</v>
      </c>
      <c r="O118" s="47"/>
      <c r="P118" s="47"/>
    </row>
    <row r="119" spans="1:16" x14ac:dyDescent="0.35">
      <c r="A119" s="47" t="s">
        <v>604</v>
      </c>
      <c r="B119" s="47" t="s">
        <v>516</v>
      </c>
      <c r="C119" s="46" t="s">
        <v>605</v>
      </c>
      <c r="D119" s="48">
        <v>44866</v>
      </c>
      <c r="E119" s="46" t="s">
        <v>534</v>
      </c>
      <c r="F119" s="46" t="s">
        <v>386</v>
      </c>
      <c r="G119" s="48">
        <v>45444</v>
      </c>
      <c r="H119" s="48">
        <v>45443</v>
      </c>
      <c r="I119" s="46" t="s">
        <v>387</v>
      </c>
      <c r="J119" s="46">
        <v>312</v>
      </c>
      <c r="K119" s="46">
        <v>0</v>
      </c>
      <c r="L119" s="46">
        <v>2.84</v>
      </c>
      <c r="M119" s="46">
        <v>0</v>
      </c>
      <c r="N119" s="48">
        <v>45447</v>
      </c>
      <c r="O119" s="47"/>
      <c r="P119" s="47"/>
    </row>
    <row r="120" spans="1:16" x14ac:dyDescent="0.35">
      <c r="A120" s="47" t="s">
        <v>606</v>
      </c>
      <c r="B120" s="47" t="s">
        <v>516</v>
      </c>
      <c r="C120" s="46" t="s">
        <v>607</v>
      </c>
      <c r="D120" s="48">
        <v>44927</v>
      </c>
      <c r="E120" s="46" t="s">
        <v>534</v>
      </c>
      <c r="F120" s="46" t="s">
        <v>386</v>
      </c>
      <c r="G120" s="48">
        <v>45444</v>
      </c>
      <c r="H120" s="48">
        <v>45443</v>
      </c>
      <c r="I120" s="46" t="s">
        <v>387</v>
      </c>
      <c r="J120" s="46">
        <v>140</v>
      </c>
      <c r="K120" s="46">
        <v>0</v>
      </c>
      <c r="L120" s="46">
        <v>1.1599999999999999</v>
      </c>
      <c r="M120" s="46">
        <v>0</v>
      </c>
      <c r="N120" s="48">
        <v>45447</v>
      </c>
      <c r="O120" s="47"/>
      <c r="P120" s="47"/>
    </row>
    <row r="121" spans="1:16" x14ac:dyDescent="0.35">
      <c r="A121" s="47" t="s">
        <v>608</v>
      </c>
      <c r="B121" s="47" t="s">
        <v>516</v>
      </c>
      <c r="C121" s="46" t="s">
        <v>609</v>
      </c>
      <c r="D121" s="48">
        <v>44866</v>
      </c>
      <c r="E121" s="46" t="s">
        <v>507</v>
      </c>
      <c r="F121" s="46" t="s">
        <v>414</v>
      </c>
      <c r="G121" s="48">
        <v>45444</v>
      </c>
      <c r="H121" s="48">
        <v>45444</v>
      </c>
      <c r="I121" s="46" t="s">
        <v>387</v>
      </c>
      <c r="J121" s="46">
        <v>14.79</v>
      </c>
      <c r="K121" s="46">
        <v>0</v>
      </c>
      <c r="L121" s="46">
        <v>0.44</v>
      </c>
      <c r="M121" s="46">
        <v>0</v>
      </c>
      <c r="N121" s="48">
        <v>45447</v>
      </c>
      <c r="O121" s="47"/>
      <c r="P121" s="47"/>
    </row>
    <row r="122" spans="1:16" x14ac:dyDescent="0.35">
      <c r="A122" s="47" t="s">
        <v>610</v>
      </c>
      <c r="B122" s="47" t="s">
        <v>516</v>
      </c>
      <c r="C122" s="46" t="s">
        <v>611</v>
      </c>
      <c r="D122" s="48">
        <v>44927</v>
      </c>
      <c r="E122" s="46" t="s">
        <v>527</v>
      </c>
      <c r="F122" s="46" t="s">
        <v>386</v>
      </c>
      <c r="G122" s="48">
        <v>45444</v>
      </c>
      <c r="H122" s="48">
        <v>45443</v>
      </c>
      <c r="I122" s="46" t="s">
        <v>387</v>
      </c>
      <c r="J122" s="46">
        <v>400</v>
      </c>
      <c r="K122" s="46">
        <v>0</v>
      </c>
      <c r="L122" s="46">
        <v>3.27</v>
      </c>
      <c r="M122" s="46">
        <v>0</v>
      </c>
      <c r="N122" s="48">
        <v>45447</v>
      </c>
      <c r="O122" s="47"/>
      <c r="P122" s="47"/>
    </row>
    <row r="123" spans="1:16" x14ac:dyDescent="0.35">
      <c r="A123" s="47" t="s">
        <v>612</v>
      </c>
      <c r="B123" s="47" t="s">
        <v>516</v>
      </c>
      <c r="C123" s="46" t="s">
        <v>613</v>
      </c>
      <c r="D123" s="48">
        <v>44927</v>
      </c>
      <c r="E123" s="46" t="s">
        <v>527</v>
      </c>
      <c r="F123" s="46" t="s">
        <v>386</v>
      </c>
      <c r="G123" s="48">
        <v>45444</v>
      </c>
      <c r="H123" s="48">
        <v>45443</v>
      </c>
      <c r="I123" s="46" t="s">
        <v>387</v>
      </c>
      <c r="J123" s="46">
        <v>262.5</v>
      </c>
      <c r="K123" s="46">
        <v>0</v>
      </c>
      <c r="L123" s="46">
        <v>2.06</v>
      </c>
      <c r="M123" s="46">
        <v>0</v>
      </c>
      <c r="N123" s="48">
        <v>45447</v>
      </c>
      <c r="O123" s="47"/>
      <c r="P123" s="47"/>
    </row>
    <row r="124" spans="1:16" x14ac:dyDescent="0.35">
      <c r="A124" s="47" t="s">
        <v>614</v>
      </c>
      <c r="B124" s="47" t="s">
        <v>516</v>
      </c>
      <c r="C124" s="46" t="s">
        <v>615</v>
      </c>
      <c r="D124" s="48">
        <v>44927</v>
      </c>
      <c r="E124" s="46" t="s">
        <v>527</v>
      </c>
      <c r="F124" s="46" t="s">
        <v>386</v>
      </c>
      <c r="G124" s="48">
        <v>45444</v>
      </c>
      <c r="H124" s="48">
        <v>45443</v>
      </c>
      <c r="I124" s="46" t="s">
        <v>387</v>
      </c>
      <c r="J124" s="46">
        <v>500</v>
      </c>
      <c r="K124" s="46">
        <v>0</v>
      </c>
      <c r="L124" s="46">
        <v>4.09</v>
      </c>
      <c r="M124" s="46">
        <v>0</v>
      </c>
      <c r="N124" s="48">
        <v>45447</v>
      </c>
      <c r="O124" s="47"/>
      <c r="P124" s="47"/>
    </row>
    <row r="125" spans="1:16" x14ac:dyDescent="0.35">
      <c r="A125" s="47" t="s">
        <v>616</v>
      </c>
      <c r="B125" s="47" t="s">
        <v>516</v>
      </c>
      <c r="C125" s="46" t="s">
        <v>617</v>
      </c>
      <c r="D125" s="48">
        <v>44958</v>
      </c>
      <c r="E125" s="46" t="s">
        <v>534</v>
      </c>
      <c r="F125" s="46" t="s">
        <v>386</v>
      </c>
      <c r="G125" s="48">
        <v>45444</v>
      </c>
      <c r="H125" s="48">
        <v>45443</v>
      </c>
      <c r="I125" s="46" t="s">
        <v>387</v>
      </c>
      <c r="J125" s="46">
        <v>207.4</v>
      </c>
      <c r="K125" s="46">
        <v>0</v>
      </c>
      <c r="L125" s="46">
        <v>1.56</v>
      </c>
      <c r="M125" s="46">
        <v>0</v>
      </c>
      <c r="N125" s="48">
        <v>45447</v>
      </c>
      <c r="O125" s="47"/>
      <c r="P125" s="47"/>
    </row>
    <row r="126" spans="1:16" x14ac:dyDescent="0.35">
      <c r="A126" s="47" t="s">
        <v>618</v>
      </c>
      <c r="B126" s="47" t="s">
        <v>516</v>
      </c>
      <c r="C126" s="46" t="s">
        <v>619</v>
      </c>
      <c r="D126" s="48">
        <v>45078</v>
      </c>
      <c r="E126" s="46" t="s">
        <v>534</v>
      </c>
      <c r="F126" s="46" t="s">
        <v>414</v>
      </c>
      <c r="G126" s="48">
        <v>45444</v>
      </c>
      <c r="H126" s="48">
        <v>45444</v>
      </c>
      <c r="I126" s="46" t="s">
        <v>387</v>
      </c>
      <c r="J126" s="46">
        <v>518.5</v>
      </c>
      <c r="K126" s="46">
        <v>22.2</v>
      </c>
      <c r="L126" s="46">
        <v>0</v>
      </c>
      <c r="M126" s="46">
        <v>0</v>
      </c>
      <c r="N126" s="48">
        <v>45447</v>
      </c>
      <c r="O126" s="47"/>
      <c r="P126" s="47"/>
    </row>
    <row r="127" spans="1:16" x14ac:dyDescent="0.35">
      <c r="A127" s="47" t="s">
        <v>618</v>
      </c>
      <c r="B127" s="47" t="s">
        <v>516</v>
      </c>
      <c r="C127" s="46" t="s">
        <v>619</v>
      </c>
      <c r="D127" s="48">
        <v>45078</v>
      </c>
      <c r="E127" s="46" t="s">
        <v>534</v>
      </c>
      <c r="F127" s="46" t="s">
        <v>386</v>
      </c>
      <c r="G127" s="48">
        <v>45444</v>
      </c>
      <c r="H127" s="48">
        <v>45443</v>
      </c>
      <c r="I127" s="46" t="s">
        <v>387</v>
      </c>
      <c r="J127" s="46">
        <v>518.5</v>
      </c>
      <c r="K127" s="46">
        <v>0</v>
      </c>
      <c r="L127" s="46">
        <v>2.67</v>
      </c>
      <c r="M127" s="46">
        <v>0</v>
      </c>
      <c r="N127" s="48">
        <v>45447</v>
      </c>
      <c r="O127" s="47"/>
      <c r="P127" s="47"/>
    </row>
    <row r="128" spans="1:16" x14ac:dyDescent="0.35">
      <c r="A128" s="47" t="s">
        <v>620</v>
      </c>
      <c r="B128" s="47" t="s">
        <v>516</v>
      </c>
      <c r="C128" s="46" t="s">
        <v>621</v>
      </c>
      <c r="D128" s="48">
        <v>45139</v>
      </c>
      <c r="E128" s="46" t="s">
        <v>534</v>
      </c>
      <c r="F128" s="46" t="s">
        <v>386</v>
      </c>
      <c r="G128" s="48">
        <v>45444</v>
      </c>
      <c r="H128" s="48">
        <v>45443</v>
      </c>
      <c r="I128" s="46" t="s">
        <v>387</v>
      </c>
      <c r="J128" s="46">
        <v>250</v>
      </c>
      <c r="K128" s="46">
        <v>0</v>
      </c>
      <c r="L128" s="46">
        <v>1.17</v>
      </c>
      <c r="M128" s="46">
        <v>0</v>
      </c>
      <c r="N128" s="48">
        <v>45447</v>
      </c>
      <c r="O128" s="47"/>
      <c r="P128" s="47"/>
    </row>
    <row r="129" spans="1:16" x14ac:dyDescent="0.35">
      <c r="A129" s="47" t="s">
        <v>622</v>
      </c>
      <c r="B129" s="47" t="s">
        <v>516</v>
      </c>
      <c r="C129" s="46" t="s">
        <v>621</v>
      </c>
      <c r="D129" s="48">
        <v>45139</v>
      </c>
      <c r="E129" s="46" t="s">
        <v>534</v>
      </c>
      <c r="F129" s="46" t="s">
        <v>386</v>
      </c>
      <c r="G129" s="48">
        <v>45444</v>
      </c>
      <c r="H129" s="48">
        <v>45443</v>
      </c>
      <c r="I129" s="46" t="s">
        <v>387</v>
      </c>
      <c r="J129" s="46">
        <v>150</v>
      </c>
      <c r="K129" s="46">
        <v>0</v>
      </c>
      <c r="L129" s="46">
        <v>0.7</v>
      </c>
      <c r="M129" s="46">
        <v>0</v>
      </c>
      <c r="N129" s="48">
        <v>45447</v>
      </c>
      <c r="O129" s="47"/>
      <c r="P129" s="47"/>
    </row>
    <row r="130" spans="1:16" x14ac:dyDescent="0.35">
      <c r="A130" s="47" t="s">
        <v>623</v>
      </c>
      <c r="B130" s="47" t="s">
        <v>516</v>
      </c>
      <c r="C130" s="46" t="s">
        <v>624</v>
      </c>
      <c r="D130" s="48">
        <v>45170</v>
      </c>
      <c r="E130" s="46" t="s">
        <v>534</v>
      </c>
      <c r="F130" s="46" t="s">
        <v>386</v>
      </c>
      <c r="G130" s="48">
        <v>45444</v>
      </c>
      <c r="H130" s="48">
        <v>45443</v>
      </c>
      <c r="I130" s="46" t="s">
        <v>387</v>
      </c>
      <c r="J130" s="46">
        <v>200</v>
      </c>
      <c r="K130" s="46">
        <v>0</v>
      </c>
      <c r="L130" s="46">
        <v>5.69</v>
      </c>
      <c r="M130" s="46">
        <v>0</v>
      </c>
      <c r="N130" s="48">
        <v>45447</v>
      </c>
      <c r="O130" s="47"/>
      <c r="P130" s="47"/>
    </row>
    <row r="131" spans="1:16" x14ac:dyDescent="0.35">
      <c r="A131" s="47" t="s">
        <v>625</v>
      </c>
      <c r="B131" s="47" t="s">
        <v>516</v>
      </c>
      <c r="C131" s="46" t="s">
        <v>626</v>
      </c>
      <c r="D131" s="48">
        <v>45170</v>
      </c>
      <c r="E131" s="46" t="s">
        <v>534</v>
      </c>
      <c r="F131" s="46" t="s">
        <v>386</v>
      </c>
      <c r="G131" s="48">
        <v>45444</v>
      </c>
      <c r="H131" s="48">
        <v>45443</v>
      </c>
      <c r="I131" s="46" t="s">
        <v>387</v>
      </c>
      <c r="J131" s="46">
        <v>140</v>
      </c>
      <c r="K131" s="46">
        <v>0</v>
      </c>
      <c r="L131" s="46">
        <v>1.55</v>
      </c>
      <c r="M131" s="46">
        <v>0</v>
      </c>
      <c r="N131" s="48">
        <v>45447</v>
      </c>
      <c r="O131" s="47"/>
      <c r="P131" s="47"/>
    </row>
    <row r="132" spans="1:16" x14ac:dyDescent="0.35">
      <c r="A132" s="47" t="s">
        <v>627</v>
      </c>
      <c r="B132" s="47" t="s">
        <v>516</v>
      </c>
      <c r="C132" s="46" t="s">
        <v>628</v>
      </c>
      <c r="D132" s="48">
        <v>45200</v>
      </c>
      <c r="E132" s="46" t="s">
        <v>534</v>
      </c>
      <c r="F132" s="46" t="s">
        <v>386</v>
      </c>
      <c r="G132" s="48">
        <v>45444</v>
      </c>
      <c r="H132" s="48">
        <v>45443</v>
      </c>
      <c r="I132" s="46" t="s">
        <v>387</v>
      </c>
      <c r="J132" s="46">
        <v>250</v>
      </c>
      <c r="K132" s="46">
        <v>0</v>
      </c>
      <c r="L132" s="46">
        <v>2.12</v>
      </c>
      <c r="M132" s="46">
        <v>0</v>
      </c>
      <c r="N132" s="48">
        <v>45447</v>
      </c>
      <c r="O132" s="47"/>
      <c r="P132" s="47"/>
    </row>
    <row r="133" spans="1:16" x14ac:dyDescent="0.35">
      <c r="A133" s="47" t="s">
        <v>629</v>
      </c>
      <c r="B133" s="47" t="s">
        <v>516</v>
      </c>
      <c r="C133" s="46" t="s">
        <v>630</v>
      </c>
      <c r="D133" s="48">
        <v>45200</v>
      </c>
      <c r="E133" s="46" t="s">
        <v>534</v>
      </c>
      <c r="F133" s="46" t="s">
        <v>386</v>
      </c>
      <c r="G133" s="48">
        <v>45444</v>
      </c>
      <c r="H133" s="48">
        <v>45443</v>
      </c>
      <c r="I133" s="46" t="s">
        <v>387</v>
      </c>
      <c r="J133" s="46">
        <v>280</v>
      </c>
      <c r="K133" s="46">
        <v>0</v>
      </c>
      <c r="L133" s="46">
        <v>0.76</v>
      </c>
      <c r="M133" s="46">
        <v>0</v>
      </c>
      <c r="N133" s="48">
        <v>45447</v>
      </c>
      <c r="O133" s="47"/>
      <c r="P133" s="47"/>
    </row>
    <row r="134" spans="1:16" x14ac:dyDescent="0.35">
      <c r="A134" s="47" t="s">
        <v>631</v>
      </c>
      <c r="B134" s="47" t="s">
        <v>516</v>
      </c>
      <c r="C134" s="46" t="s">
        <v>632</v>
      </c>
      <c r="D134" s="48">
        <v>45108</v>
      </c>
      <c r="E134" s="46" t="s">
        <v>413</v>
      </c>
      <c r="F134" s="46" t="s">
        <v>386</v>
      </c>
      <c r="G134" s="48">
        <v>45444</v>
      </c>
      <c r="H134" s="48">
        <v>45443</v>
      </c>
      <c r="I134" s="46" t="s">
        <v>387</v>
      </c>
      <c r="J134" s="46">
        <v>321.68</v>
      </c>
      <c r="K134" s="46">
        <v>0</v>
      </c>
      <c r="L134" s="46">
        <v>1.32</v>
      </c>
      <c r="M134" s="46">
        <v>0</v>
      </c>
      <c r="N134" s="48">
        <v>45447</v>
      </c>
      <c r="O134" s="47" t="s">
        <v>633</v>
      </c>
      <c r="P134" s="47" t="s">
        <v>634</v>
      </c>
    </row>
    <row r="135" spans="1:16" x14ac:dyDescent="0.35">
      <c r="A135" s="47" t="s">
        <v>631</v>
      </c>
      <c r="B135" s="47" t="s">
        <v>516</v>
      </c>
      <c r="C135" s="46" t="s">
        <v>632</v>
      </c>
      <c r="D135" s="48">
        <v>45108</v>
      </c>
      <c r="E135" s="46" t="s">
        <v>413</v>
      </c>
      <c r="F135" s="46" t="s">
        <v>414</v>
      </c>
      <c r="G135" s="48">
        <v>45383</v>
      </c>
      <c r="H135" s="48">
        <v>45443</v>
      </c>
      <c r="I135" s="46" t="s">
        <v>387</v>
      </c>
      <c r="J135" s="46">
        <v>321.68</v>
      </c>
      <c r="K135" s="46">
        <v>32.17</v>
      </c>
      <c r="L135" s="46">
        <v>0</v>
      </c>
      <c r="M135" s="46">
        <v>0</v>
      </c>
      <c r="N135" s="48">
        <v>45447</v>
      </c>
      <c r="O135" s="47" t="s">
        <v>633</v>
      </c>
      <c r="P135" s="47" t="s">
        <v>634</v>
      </c>
    </row>
    <row r="136" spans="1:16" x14ac:dyDescent="0.35">
      <c r="A136" s="47" t="s">
        <v>635</v>
      </c>
      <c r="B136" s="47" t="s">
        <v>516</v>
      </c>
      <c r="C136" s="46" t="s">
        <v>605</v>
      </c>
      <c r="D136" s="48">
        <v>45108</v>
      </c>
      <c r="E136" s="46" t="s">
        <v>413</v>
      </c>
      <c r="F136" s="46" t="s">
        <v>386</v>
      </c>
      <c r="G136" s="48">
        <v>45444</v>
      </c>
      <c r="H136" s="48">
        <v>45443</v>
      </c>
      <c r="I136" s="46" t="s">
        <v>387</v>
      </c>
      <c r="J136" s="46">
        <v>513.34</v>
      </c>
      <c r="K136" s="46">
        <v>0</v>
      </c>
      <c r="L136" s="46">
        <v>2.6</v>
      </c>
      <c r="M136" s="46">
        <v>0</v>
      </c>
      <c r="N136" s="48">
        <v>45447</v>
      </c>
      <c r="O136" s="47" t="s">
        <v>633</v>
      </c>
      <c r="P136" s="47" t="s">
        <v>634</v>
      </c>
    </row>
    <row r="137" spans="1:16" x14ac:dyDescent="0.35">
      <c r="A137" s="47" t="s">
        <v>635</v>
      </c>
      <c r="B137" s="47" t="s">
        <v>516</v>
      </c>
      <c r="C137" s="46" t="s">
        <v>605</v>
      </c>
      <c r="D137" s="48">
        <v>45108</v>
      </c>
      <c r="E137" s="46" t="s">
        <v>413</v>
      </c>
      <c r="F137" s="46" t="s">
        <v>414</v>
      </c>
      <c r="G137" s="48">
        <v>45383</v>
      </c>
      <c r="H137" s="48">
        <v>45443</v>
      </c>
      <c r="I137" s="46" t="s">
        <v>387</v>
      </c>
      <c r="J137" s="46">
        <v>513.34</v>
      </c>
      <c r="K137" s="46">
        <v>51.33</v>
      </c>
      <c r="L137" s="46">
        <v>0</v>
      </c>
      <c r="M137" s="46">
        <v>0</v>
      </c>
      <c r="N137" s="48">
        <v>45447</v>
      </c>
      <c r="O137" s="47" t="s">
        <v>633</v>
      </c>
      <c r="P137" s="47" t="s">
        <v>634</v>
      </c>
    </row>
    <row r="138" spans="1:16" x14ac:dyDescent="0.35">
      <c r="A138" s="47" t="s">
        <v>636</v>
      </c>
      <c r="B138" s="47" t="s">
        <v>516</v>
      </c>
      <c r="C138" s="46" t="s">
        <v>605</v>
      </c>
      <c r="D138" s="48">
        <v>45108</v>
      </c>
      <c r="E138" s="46" t="s">
        <v>438</v>
      </c>
      <c r="F138" s="46" t="s">
        <v>386</v>
      </c>
      <c r="G138" s="48">
        <v>45444</v>
      </c>
      <c r="H138" s="48">
        <v>45443</v>
      </c>
      <c r="I138" s="46" t="s">
        <v>387</v>
      </c>
      <c r="J138" s="46">
        <v>466.67</v>
      </c>
      <c r="K138" s="46">
        <v>0</v>
      </c>
      <c r="L138" s="46">
        <v>1.53</v>
      </c>
      <c r="M138" s="46">
        <v>0</v>
      </c>
      <c r="N138" s="48">
        <v>45447</v>
      </c>
      <c r="O138" s="47" t="s">
        <v>633</v>
      </c>
      <c r="P138" s="47" t="s">
        <v>634</v>
      </c>
    </row>
    <row r="139" spans="1:16" x14ac:dyDescent="0.35">
      <c r="A139" s="47" t="s">
        <v>636</v>
      </c>
      <c r="B139" s="47" t="s">
        <v>516</v>
      </c>
      <c r="C139" s="46" t="s">
        <v>605</v>
      </c>
      <c r="D139" s="48">
        <v>45108</v>
      </c>
      <c r="E139" s="46" t="s">
        <v>438</v>
      </c>
      <c r="F139" s="46" t="s">
        <v>414</v>
      </c>
      <c r="G139" s="48">
        <v>45383</v>
      </c>
      <c r="H139" s="48">
        <v>45443</v>
      </c>
      <c r="I139" s="46" t="s">
        <v>387</v>
      </c>
      <c r="J139" s="46">
        <v>466.67</v>
      </c>
      <c r="K139" s="46">
        <v>46.67</v>
      </c>
      <c r="L139" s="46">
        <v>0</v>
      </c>
      <c r="M139" s="46">
        <v>0</v>
      </c>
      <c r="N139" s="48">
        <v>45447</v>
      </c>
      <c r="O139" s="47" t="s">
        <v>633</v>
      </c>
      <c r="P139" s="47" t="s">
        <v>634</v>
      </c>
    </row>
    <row r="140" spans="1:16" x14ac:dyDescent="0.35">
      <c r="A140" s="47" t="s">
        <v>637</v>
      </c>
      <c r="B140" s="47" t="s">
        <v>516</v>
      </c>
      <c r="C140" s="46" t="s">
        <v>498</v>
      </c>
      <c r="D140" s="48">
        <v>45108</v>
      </c>
      <c r="E140" s="46" t="s">
        <v>413</v>
      </c>
      <c r="F140" s="46" t="s">
        <v>386</v>
      </c>
      <c r="G140" s="48">
        <v>45444</v>
      </c>
      <c r="H140" s="48">
        <v>45443</v>
      </c>
      <c r="I140" s="46" t="s">
        <v>387</v>
      </c>
      <c r="J140" s="46">
        <v>708.34</v>
      </c>
      <c r="K140" s="46">
        <v>0</v>
      </c>
      <c r="L140" s="46">
        <v>2.74</v>
      </c>
      <c r="M140" s="46">
        <v>0</v>
      </c>
      <c r="N140" s="48">
        <v>45447</v>
      </c>
      <c r="O140" s="47" t="s">
        <v>633</v>
      </c>
      <c r="P140" s="47" t="s">
        <v>634</v>
      </c>
    </row>
    <row r="141" spans="1:16" x14ac:dyDescent="0.35">
      <c r="A141" s="47" t="s">
        <v>637</v>
      </c>
      <c r="B141" s="47" t="s">
        <v>516</v>
      </c>
      <c r="C141" s="46" t="s">
        <v>498</v>
      </c>
      <c r="D141" s="48">
        <v>45108</v>
      </c>
      <c r="E141" s="46" t="s">
        <v>413</v>
      </c>
      <c r="F141" s="46" t="s">
        <v>414</v>
      </c>
      <c r="G141" s="48">
        <v>45383</v>
      </c>
      <c r="H141" s="48">
        <v>45443</v>
      </c>
      <c r="I141" s="46" t="s">
        <v>387</v>
      </c>
      <c r="J141" s="46">
        <v>708.34</v>
      </c>
      <c r="K141" s="46">
        <v>70.83</v>
      </c>
      <c r="L141" s="46">
        <v>0</v>
      </c>
      <c r="M141" s="46">
        <v>0</v>
      </c>
      <c r="N141" s="48">
        <v>45447</v>
      </c>
      <c r="O141" s="47" t="s">
        <v>633</v>
      </c>
      <c r="P141" s="47" t="s">
        <v>634</v>
      </c>
    </row>
    <row r="142" spans="1:16" x14ac:dyDescent="0.35">
      <c r="A142" s="47" t="s">
        <v>638</v>
      </c>
      <c r="B142" s="47" t="s">
        <v>516</v>
      </c>
      <c r="C142" s="46" t="s">
        <v>593</v>
      </c>
      <c r="D142" s="48">
        <v>45108</v>
      </c>
      <c r="E142" s="46" t="s">
        <v>413</v>
      </c>
      <c r="F142" s="46" t="s">
        <v>386</v>
      </c>
      <c r="G142" s="48">
        <v>45444</v>
      </c>
      <c r="H142" s="48">
        <v>45443</v>
      </c>
      <c r="I142" s="46" t="s">
        <v>387</v>
      </c>
      <c r="J142" s="46">
        <v>500</v>
      </c>
      <c r="K142" s="46">
        <v>0</v>
      </c>
      <c r="L142" s="46">
        <v>1.79</v>
      </c>
      <c r="M142" s="46">
        <v>0</v>
      </c>
      <c r="N142" s="48">
        <v>45447</v>
      </c>
      <c r="O142" s="47" t="s">
        <v>633</v>
      </c>
      <c r="P142" s="47" t="s">
        <v>634</v>
      </c>
    </row>
    <row r="143" spans="1:16" x14ac:dyDescent="0.35">
      <c r="A143" s="47" t="s">
        <v>639</v>
      </c>
      <c r="B143" s="47" t="s">
        <v>516</v>
      </c>
      <c r="C143" s="46" t="s">
        <v>593</v>
      </c>
      <c r="D143" s="48">
        <v>45108</v>
      </c>
      <c r="E143" s="46" t="s">
        <v>438</v>
      </c>
      <c r="F143" s="46" t="s">
        <v>386</v>
      </c>
      <c r="G143" s="48">
        <v>45444</v>
      </c>
      <c r="H143" s="48">
        <v>45443</v>
      </c>
      <c r="I143" s="46" t="s">
        <v>387</v>
      </c>
      <c r="J143" s="49">
        <v>1000</v>
      </c>
      <c r="K143" s="46">
        <v>0</v>
      </c>
      <c r="L143" s="46">
        <v>0.35</v>
      </c>
      <c r="M143" s="46">
        <v>0</v>
      </c>
      <c r="N143" s="48">
        <v>45447</v>
      </c>
      <c r="O143" s="47" t="s">
        <v>633</v>
      </c>
      <c r="P143" s="47" t="s">
        <v>634</v>
      </c>
    </row>
    <row r="144" spans="1:16" x14ac:dyDescent="0.35">
      <c r="A144" s="47" t="s">
        <v>640</v>
      </c>
      <c r="B144" s="47" t="s">
        <v>516</v>
      </c>
      <c r="C144" s="46" t="s">
        <v>570</v>
      </c>
      <c r="D144" s="48">
        <v>45108</v>
      </c>
      <c r="E144" s="46" t="s">
        <v>413</v>
      </c>
      <c r="F144" s="46" t="s">
        <v>386</v>
      </c>
      <c r="G144" s="48">
        <v>45444</v>
      </c>
      <c r="H144" s="48">
        <v>45443</v>
      </c>
      <c r="I144" s="46" t="s">
        <v>387</v>
      </c>
      <c r="J144" s="46">
        <v>490</v>
      </c>
      <c r="K144" s="46">
        <v>0</v>
      </c>
      <c r="L144" s="46">
        <v>1.96</v>
      </c>
      <c r="M144" s="46">
        <v>0</v>
      </c>
      <c r="N144" s="48">
        <v>45447</v>
      </c>
      <c r="O144" s="47" t="s">
        <v>633</v>
      </c>
      <c r="P144" s="47" t="s">
        <v>634</v>
      </c>
    </row>
    <row r="145" spans="1:16" x14ac:dyDescent="0.35">
      <c r="A145" s="47" t="s">
        <v>640</v>
      </c>
      <c r="B145" s="47" t="s">
        <v>516</v>
      </c>
      <c r="C145" s="46" t="s">
        <v>570</v>
      </c>
      <c r="D145" s="48">
        <v>45108</v>
      </c>
      <c r="E145" s="46" t="s">
        <v>413</v>
      </c>
      <c r="F145" s="46" t="s">
        <v>414</v>
      </c>
      <c r="G145" s="48">
        <v>45383</v>
      </c>
      <c r="H145" s="48">
        <v>45443</v>
      </c>
      <c r="I145" s="46" t="s">
        <v>387</v>
      </c>
      <c r="J145" s="46">
        <v>490</v>
      </c>
      <c r="K145" s="46">
        <v>49</v>
      </c>
      <c r="L145" s="46">
        <v>0</v>
      </c>
      <c r="M145" s="46">
        <v>0</v>
      </c>
      <c r="N145" s="48">
        <v>45447</v>
      </c>
      <c r="O145" s="47" t="s">
        <v>633</v>
      </c>
      <c r="P145" s="47" t="s">
        <v>634</v>
      </c>
    </row>
    <row r="146" spans="1:16" x14ac:dyDescent="0.35">
      <c r="A146" s="47" t="s">
        <v>641</v>
      </c>
      <c r="B146" s="47" t="s">
        <v>516</v>
      </c>
      <c r="C146" s="46" t="s">
        <v>570</v>
      </c>
      <c r="D146" s="48">
        <v>45108</v>
      </c>
      <c r="E146" s="46" t="s">
        <v>438</v>
      </c>
      <c r="F146" s="46" t="s">
        <v>386</v>
      </c>
      <c r="G146" s="48">
        <v>45444</v>
      </c>
      <c r="H146" s="48">
        <v>45443</v>
      </c>
      <c r="I146" s="46" t="s">
        <v>387</v>
      </c>
      <c r="J146" s="46">
        <v>641.66999999999996</v>
      </c>
      <c r="K146" s="46">
        <v>0</v>
      </c>
      <c r="L146" s="46">
        <v>2.0299999999999998</v>
      </c>
      <c r="M146" s="46">
        <v>0</v>
      </c>
      <c r="N146" s="48">
        <v>45447</v>
      </c>
      <c r="O146" s="47" t="s">
        <v>633</v>
      </c>
      <c r="P146" s="47" t="s">
        <v>634</v>
      </c>
    </row>
    <row r="147" spans="1:16" x14ac:dyDescent="0.35">
      <c r="A147" s="47" t="s">
        <v>641</v>
      </c>
      <c r="B147" s="47" t="s">
        <v>516</v>
      </c>
      <c r="C147" s="46" t="s">
        <v>570</v>
      </c>
      <c r="D147" s="48">
        <v>45108</v>
      </c>
      <c r="E147" s="46" t="s">
        <v>438</v>
      </c>
      <c r="F147" s="46" t="s">
        <v>414</v>
      </c>
      <c r="G147" s="48">
        <v>45383</v>
      </c>
      <c r="H147" s="48">
        <v>45443</v>
      </c>
      <c r="I147" s="46" t="s">
        <v>387</v>
      </c>
      <c r="J147" s="46">
        <v>641.66999999999996</v>
      </c>
      <c r="K147" s="46">
        <v>64.17</v>
      </c>
      <c r="L147" s="46">
        <v>0</v>
      </c>
      <c r="M147" s="46">
        <v>0</v>
      </c>
      <c r="N147" s="48">
        <v>45447</v>
      </c>
      <c r="O147" s="47" t="s">
        <v>633</v>
      </c>
      <c r="P147" s="47" t="s">
        <v>634</v>
      </c>
    </row>
    <row r="148" spans="1:16" x14ac:dyDescent="0.35">
      <c r="A148" s="47" t="s">
        <v>642</v>
      </c>
      <c r="B148" s="47" t="s">
        <v>516</v>
      </c>
      <c r="C148" s="46" t="s">
        <v>643</v>
      </c>
      <c r="D148" s="48">
        <v>45108</v>
      </c>
      <c r="E148" s="46" t="s">
        <v>413</v>
      </c>
      <c r="F148" s="46" t="s">
        <v>386</v>
      </c>
      <c r="G148" s="48">
        <v>45444</v>
      </c>
      <c r="H148" s="48">
        <v>45443</v>
      </c>
      <c r="I148" s="46" t="s">
        <v>387</v>
      </c>
      <c r="J148" s="46">
        <v>515</v>
      </c>
      <c r="K148" s="46">
        <v>0</v>
      </c>
      <c r="L148" s="46">
        <v>2.08</v>
      </c>
      <c r="M148" s="46">
        <v>0</v>
      </c>
      <c r="N148" s="48">
        <v>45447</v>
      </c>
      <c r="O148" s="47" t="s">
        <v>633</v>
      </c>
      <c r="P148" s="47" t="s">
        <v>634</v>
      </c>
    </row>
    <row r="149" spans="1:16" x14ac:dyDescent="0.35">
      <c r="A149" s="47" t="s">
        <v>642</v>
      </c>
      <c r="B149" s="47" t="s">
        <v>516</v>
      </c>
      <c r="C149" s="46" t="s">
        <v>643</v>
      </c>
      <c r="D149" s="48">
        <v>45108</v>
      </c>
      <c r="E149" s="46" t="s">
        <v>413</v>
      </c>
      <c r="F149" s="46" t="s">
        <v>414</v>
      </c>
      <c r="G149" s="48">
        <v>45383</v>
      </c>
      <c r="H149" s="48">
        <v>45443</v>
      </c>
      <c r="I149" s="46" t="s">
        <v>387</v>
      </c>
      <c r="J149" s="46">
        <v>515</v>
      </c>
      <c r="K149" s="46">
        <v>51.5</v>
      </c>
      <c r="L149" s="46">
        <v>0</v>
      </c>
      <c r="M149" s="46">
        <v>0</v>
      </c>
      <c r="N149" s="48">
        <v>45447</v>
      </c>
      <c r="O149" s="47" t="s">
        <v>633</v>
      </c>
      <c r="P149" s="47" t="s">
        <v>634</v>
      </c>
    </row>
    <row r="150" spans="1:16" x14ac:dyDescent="0.35">
      <c r="A150" s="47" t="s">
        <v>644</v>
      </c>
      <c r="B150" s="47" t="s">
        <v>516</v>
      </c>
      <c r="C150" s="46" t="s">
        <v>645</v>
      </c>
      <c r="D150" s="48">
        <v>45139</v>
      </c>
      <c r="E150" s="46" t="s">
        <v>413</v>
      </c>
      <c r="F150" s="46" t="s">
        <v>386</v>
      </c>
      <c r="G150" s="48">
        <v>45444</v>
      </c>
      <c r="H150" s="48">
        <v>45443</v>
      </c>
      <c r="I150" s="46" t="s">
        <v>387</v>
      </c>
      <c r="J150" s="46">
        <v>515</v>
      </c>
      <c r="K150" s="46">
        <v>0</v>
      </c>
      <c r="L150" s="46">
        <v>1.98</v>
      </c>
      <c r="M150" s="46">
        <v>0</v>
      </c>
      <c r="N150" s="48">
        <v>45447</v>
      </c>
      <c r="O150" s="47" t="s">
        <v>633</v>
      </c>
      <c r="P150" s="47" t="s">
        <v>634</v>
      </c>
    </row>
    <row r="151" spans="1:16" x14ac:dyDescent="0.35">
      <c r="A151" s="47" t="s">
        <v>644</v>
      </c>
      <c r="B151" s="47" t="s">
        <v>516</v>
      </c>
      <c r="C151" s="46" t="s">
        <v>645</v>
      </c>
      <c r="D151" s="48">
        <v>45139</v>
      </c>
      <c r="E151" s="46" t="s">
        <v>413</v>
      </c>
      <c r="F151" s="46" t="s">
        <v>414</v>
      </c>
      <c r="G151" s="48">
        <v>45383</v>
      </c>
      <c r="H151" s="48">
        <v>45443</v>
      </c>
      <c r="I151" s="46" t="s">
        <v>387</v>
      </c>
      <c r="J151" s="46">
        <v>515</v>
      </c>
      <c r="K151" s="46">
        <v>51.5</v>
      </c>
      <c r="L151" s="46">
        <v>0</v>
      </c>
      <c r="M151" s="46">
        <v>0</v>
      </c>
      <c r="N151" s="48">
        <v>45447</v>
      </c>
      <c r="O151" s="47" t="s">
        <v>633</v>
      </c>
      <c r="P151" s="47" t="s">
        <v>634</v>
      </c>
    </row>
    <row r="152" spans="1:16" x14ac:dyDescent="0.35">
      <c r="A152" s="47" t="s">
        <v>646</v>
      </c>
      <c r="B152" s="47" t="s">
        <v>516</v>
      </c>
      <c r="C152" s="46" t="s">
        <v>578</v>
      </c>
      <c r="D152" s="48">
        <v>45108</v>
      </c>
      <c r="E152" s="46" t="s">
        <v>413</v>
      </c>
      <c r="F152" s="46" t="s">
        <v>386</v>
      </c>
      <c r="G152" s="48">
        <v>45444</v>
      </c>
      <c r="H152" s="48">
        <v>45443</v>
      </c>
      <c r="I152" s="46" t="s">
        <v>387</v>
      </c>
      <c r="J152" s="46">
        <v>0</v>
      </c>
      <c r="K152" s="46">
        <v>0</v>
      </c>
      <c r="L152" s="46">
        <v>0.77</v>
      </c>
      <c r="M152" s="46">
        <v>0</v>
      </c>
      <c r="N152" s="48">
        <v>45447</v>
      </c>
      <c r="O152" s="47" t="s">
        <v>633</v>
      </c>
      <c r="P152" s="47" t="s">
        <v>634</v>
      </c>
    </row>
    <row r="153" spans="1:16" x14ac:dyDescent="0.35">
      <c r="A153" s="47" t="s">
        <v>647</v>
      </c>
      <c r="B153" s="47" t="s">
        <v>516</v>
      </c>
      <c r="C153" s="46" t="s">
        <v>648</v>
      </c>
      <c r="D153" s="48">
        <v>45108</v>
      </c>
      <c r="E153" s="46" t="s">
        <v>413</v>
      </c>
      <c r="F153" s="46" t="s">
        <v>386</v>
      </c>
      <c r="G153" s="48">
        <v>45444</v>
      </c>
      <c r="H153" s="48">
        <v>45443</v>
      </c>
      <c r="I153" s="46" t="s">
        <v>387</v>
      </c>
      <c r="J153" s="46">
        <v>361.3</v>
      </c>
      <c r="K153" s="46">
        <v>0</v>
      </c>
      <c r="L153" s="46">
        <v>1.71</v>
      </c>
      <c r="M153" s="46">
        <v>0</v>
      </c>
      <c r="N153" s="48">
        <v>45447</v>
      </c>
      <c r="O153" s="47" t="s">
        <v>633</v>
      </c>
      <c r="P153" s="47" t="s">
        <v>634</v>
      </c>
    </row>
    <row r="154" spans="1:16" x14ac:dyDescent="0.35">
      <c r="A154" s="47" t="s">
        <v>647</v>
      </c>
      <c r="B154" s="47" t="s">
        <v>516</v>
      </c>
      <c r="C154" s="46" t="s">
        <v>648</v>
      </c>
      <c r="D154" s="48">
        <v>45108</v>
      </c>
      <c r="E154" s="46" t="s">
        <v>413</v>
      </c>
      <c r="F154" s="46" t="s">
        <v>414</v>
      </c>
      <c r="G154" s="48">
        <v>45383</v>
      </c>
      <c r="H154" s="48">
        <v>45443</v>
      </c>
      <c r="I154" s="46" t="s">
        <v>387</v>
      </c>
      <c r="J154" s="46">
        <v>361.3</v>
      </c>
      <c r="K154" s="46">
        <v>36.130000000000003</v>
      </c>
      <c r="L154" s="46">
        <v>0</v>
      </c>
      <c r="M154" s="46">
        <v>0</v>
      </c>
      <c r="N154" s="48">
        <v>45447</v>
      </c>
      <c r="O154" s="47" t="s">
        <v>633</v>
      </c>
      <c r="P154" s="47" t="s">
        <v>634</v>
      </c>
    </row>
    <row r="155" spans="1:16" x14ac:dyDescent="0.35">
      <c r="A155" s="47" t="s">
        <v>649</v>
      </c>
      <c r="B155" s="47" t="s">
        <v>516</v>
      </c>
      <c r="C155" s="46" t="s">
        <v>650</v>
      </c>
      <c r="D155" s="48">
        <v>45108</v>
      </c>
      <c r="E155" s="46" t="s">
        <v>413</v>
      </c>
      <c r="F155" s="46" t="s">
        <v>386</v>
      </c>
      <c r="G155" s="48">
        <v>45444</v>
      </c>
      <c r="H155" s="48">
        <v>45443</v>
      </c>
      <c r="I155" s="46" t="s">
        <v>387</v>
      </c>
      <c r="J155" s="46">
        <v>515</v>
      </c>
      <c r="K155" s="46">
        <v>0</v>
      </c>
      <c r="L155" s="46">
        <v>2.16</v>
      </c>
      <c r="M155" s="46">
        <v>0</v>
      </c>
      <c r="N155" s="48">
        <v>45447</v>
      </c>
      <c r="O155" s="47" t="s">
        <v>633</v>
      </c>
      <c r="P155" s="47" t="s">
        <v>634</v>
      </c>
    </row>
    <row r="156" spans="1:16" x14ac:dyDescent="0.35">
      <c r="A156" s="47" t="s">
        <v>649</v>
      </c>
      <c r="B156" s="47" t="s">
        <v>516</v>
      </c>
      <c r="C156" s="46" t="s">
        <v>650</v>
      </c>
      <c r="D156" s="48">
        <v>45108</v>
      </c>
      <c r="E156" s="46" t="s">
        <v>413</v>
      </c>
      <c r="F156" s="46" t="s">
        <v>414</v>
      </c>
      <c r="G156" s="48">
        <v>45383</v>
      </c>
      <c r="H156" s="48">
        <v>45443</v>
      </c>
      <c r="I156" s="46" t="s">
        <v>387</v>
      </c>
      <c r="J156" s="46">
        <v>515</v>
      </c>
      <c r="K156" s="46">
        <v>51.5</v>
      </c>
      <c r="L156" s="46">
        <v>0</v>
      </c>
      <c r="M156" s="46">
        <v>0</v>
      </c>
      <c r="N156" s="48">
        <v>45447</v>
      </c>
      <c r="O156" s="47" t="s">
        <v>633</v>
      </c>
      <c r="P156" s="47" t="s">
        <v>634</v>
      </c>
    </row>
    <row r="157" spans="1:16" x14ac:dyDescent="0.35">
      <c r="A157" s="47" t="s">
        <v>651</v>
      </c>
      <c r="B157" s="47" t="s">
        <v>516</v>
      </c>
      <c r="C157" s="46" t="s">
        <v>650</v>
      </c>
      <c r="D157" s="48">
        <v>45108</v>
      </c>
      <c r="E157" s="46" t="s">
        <v>438</v>
      </c>
      <c r="F157" s="46" t="s">
        <v>386</v>
      </c>
      <c r="G157" s="48">
        <v>45444</v>
      </c>
      <c r="H157" s="48">
        <v>45443</v>
      </c>
      <c r="I157" s="46" t="s">
        <v>387</v>
      </c>
      <c r="J157" s="46">
        <v>687.5</v>
      </c>
      <c r="K157" s="46">
        <v>0</v>
      </c>
      <c r="L157" s="46">
        <v>2.44</v>
      </c>
      <c r="M157" s="46">
        <v>0</v>
      </c>
      <c r="N157" s="48">
        <v>45447</v>
      </c>
      <c r="O157" s="47" t="s">
        <v>633</v>
      </c>
      <c r="P157" s="47" t="s">
        <v>634</v>
      </c>
    </row>
    <row r="158" spans="1:16" x14ac:dyDescent="0.35">
      <c r="A158" s="47" t="s">
        <v>651</v>
      </c>
      <c r="B158" s="47" t="s">
        <v>516</v>
      </c>
      <c r="C158" s="46" t="s">
        <v>650</v>
      </c>
      <c r="D158" s="48">
        <v>45108</v>
      </c>
      <c r="E158" s="46" t="s">
        <v>438</v>
      </c>
      <c r="F158" s="46" t="s">
        <v>414</v>
      </c>
      <c r="G158" s="48">
        <v>45383</v>
      </c>
      <c r="H158" s="48">
        <v>45443</v>
      </c>
      <c r="I158" s="46" t="s">
        <v>387</v>
      </c>
      <c r="J158" s="46">
        <v>687.5</v>
      </c>
      <c r="K158" s="46">
        <v>68.75</v>
      </c>
      <c r="L158" s="46">
        <v>0</v>
      </c>
      <c r="M158" s="46">
        <v>0</v>
      </c>
      <c r="N158" s="48">
        <v>45447</v>
      </c>
      <c r="O158" s="47" t="s">
        <v>633</v>
      </c>
      <c r="P158" s="47" t="s">
        <v>634</v>
      </c>
    </row>
    <row r="159" spans="1:16" x14ac:dyDescent="0.35">
      <c r="A159" s="47" t="s">
        <v>652</v>
      </c>
      <c r="B159" s="47" t="s">
        <v>516</v>
      </c>
      <c r="C159" s="46" t="s">
        <v>653</v>
      </c>
      <c r="D159" s="48">
        <v>45108</v>
      </c>
      <c r="E159" s="46" t="s">
        <v>413</v>
      </c>
      <c r="F159" s="46" t="s">
        <v>386</v>
      </c>
      <c r="G159" s="48">
        <v>45444</v>
      </c>
      <c r="H159" s="48">
        <v>45443</v>
      </c>
      <c r="I159" s="46" t="s">
        <v>387</v>
      </c>
      <c r="J159" s="46">
        <v>708.34</v>
      </c>
      <c r="K159" s="46">
        <v>0</v>
      </c>
      <c r="L159" s="46">
        <v>2.2999999999999998</v>
      </c>
      <c r="M159" s="46">
        <v>0</v>
      </c>
      <c r="N159" s="48">
        <v>45447</v>
      </c>
      <c r="O159" s="47" t="s">
        <v>633</v>
      </c>
      <c r="P159" s="47" t="s">
        <v>634</v>
      </c>
    </row>
    <row r="160" spans="1:16" x14ac:dyDescent="0.35">
      <c r="A160" s="47" t="s">
        <v>652</v>
      </c>
      <c r="B160" s="47" t="s">
        <v>516</v>
      </c>
      <c r="C160" s="46" t="s">
        <v>653</v>
      </c>
      <c r="D160" s="48">
        <v>45108</v>
      </c>
      <c r="E160" s="46" t="s">
        <v>413</v>
      </c>
      <c r="F160" s="46" t="s">
        <v>414</v>
      </c>
      <c r="G160" s="48">
        <v>45383</v>
      </c>
      <c r="H160" s="48">
        <v>45443</v>
      </c>
      <c r="I160" s="46" t="s">
        <v>387</v>
      </c>
      <c r="J160" s="46">
        <v>708.34</v>
      </c>
      <c r="K160" s="46">
        <v>70.83</v>
      </c>
      <c r="L160" s="46">
        <v>0</v>
      </c>
      <c r="M160" s="46">
        <v>0</v>
      </c>
      <c r="N160" s="48">
        <v>45447</v>
      </c>
      <c r="O160" s="47" t="s">
        <v>633</v>
      </c>
      <c r="P160" s="47" t="s">
        <v>634</v>
      </c>
    </row>
    <row r="161" spans="1:16" x14ac:dyDescent="0.35">
      <c r="A161" s="47" t="s">
        <v>654</v>
      </c>
      <c r="B161" s="47" t="s">
        <v>516</v>
      </c>
      <c r="C161" s="46" t="s">
        <v>655</v>
      </c>
      <c r="D161" s="48">
        <v>45261</v>
      </c>
      <c r="E161" s="46" t="s">
        <v>534</v>
      </c>
      <c r="F161" s="46" t="s">
        <v>386</v>
      </c>
      <c r="G161" s="48">
        <v>45444</v>
      </c>
      <c r="H161" s="48">
        <v>45443</v>
      </c>
      <c r="I161" s="46" t="s">
        <v>387</v>
      </c>
      <c r="J161" s="46">
        <v>300</v>
      </c>
      <c r="K161" s="46">
        <v>0</v>
      </c>
      <c r="L161" s="46">
        <v>5.61</v>
      </c>
      <c r="M161" s="46">
        <v>0</v>
      </c>
      <c r="N161" s="48">
        <v>45447</v>
      </c>
      <c r="O161" s="47"/>
      <c r="P161" s="47"/>
    </row>
    <row r="162" spans="1:16" x14ac:dyDescent="0.35">
      <c r="A162" s="47" t="s">
        <v>656</v>
      </c>
      <c r="B162" s="47" t="s">
        <v>516</v>
      </c>
      <c r="C162" s="46" t="s">
        <v>655</v>
      </c>
      <c r="D162" s="48">
        <v>45261</v>
      </c>
      <c r="E162" s="46" t="s">
        <v>534</v>
      </c>
      <c r="F162" s="46" t="s">
        <v>386</v>
      </c>
      <c r="G162" s="48">
        <v>45444</v>
      </c>
      <c r="H162" s="48">
        <v>45443</v>
      </c>
      <c r="I162" s="46" t="s">
        <v>387</v>
      </c>
      <c r="J162" s="46">
        <v>300</v>
      </c>
      <c r="K162" s="46">
        <v>0</v>
      </c>
      <c r="L162" s="46">
        <v>8.02</v>
      </c>
      <c r="M162" s="46">
        <v>0</v>
      </c>
      <c r="N162" s="48">
        <v>45447</v>
      </c>
      <c r="O162" s="47"/>
      <c r="P162" s="47"/>
    </row>
    <row r="163" spans="1:16" x14ac:dyDescent="0.35">
      <c r="A163" s="47" t="s">
        <v>657</v>
      </c>
      <c r="B163" s="47" t="s">
        <v>516</v>
      </c>
      <c r="C163" s="46" t="s">
        <v>632</v>
      </c>
      <c r="D163" s="48">
        <v>45170</v>
      </c>
      <c r="E163" s="46" t="s">
        <v>438</v>
      </c>
      <c r="F163" s="46" t="s">
        <v>386</v>
      </c>
      <c r="G163" s="48">
        <v>45444</v>
      </c>
      <c r="H163" s="48">
        <v>45443</v>
      </c>
      <c r="I163" s="46" t="s">
        <v>387</v>
      </c>
      <c r="J163" s="46">
        <v>366.67</v>
      </c>
      <c r="K163" s="46">
        <v>0</v>
      </c>
      <c r="L163" s="46">
        <v>0.91</v>
      </c>
      <c r="M163" s="46">
        <v>0</v>
      </c>
      <c r="N163" s="48">
        <v>45447</v>
      </c>
      <c r="O163" s="47" t="s">
        <v>633</v>
      </c>
      <c r="P163" s="47" t="s">
        <v>634</v>
      </c>
    </row>
    <row r="164" spans="1:16" x14ac:dyDescent="0.35">
      <c r="A164" s="47" t="s">
        <v>657</v>
      </c>
      <c r="B164" s="47" t="s">
        <v>516</v>
      </c>
      <c r="C164" s="46" t="s">
        <v>632</v>
      </c>
      <c r="D164" s="48">
        <v>45170</v>
      </c>
      <c r="E164" s="46" t="s">
        <v>438</v>
      </c>
      <c r="F164" s="46" t="s">
        <v>414</v>
      </c>
      <c r="G164" s="48">
        <v>45383</v>
      </c>
      <c r="H164" s="48">
        <v>45443</v>
      </c>
      <c r="I164" s="46" t="s">
        <v>387</v>
      </c>
      <c r="J164" s="46">
        <v>366.67</v>
      </c>
      <c r="K164" s="46">
        <v>36.67</v>
      </c>
      <c r="L164" s="46">
        <v>0</v>
      </c>
      <c r="M164" s="46">
        <v>0</v>
      </c>
      <c r="N164" s="48">
        <v>45447</v>
      </c>
      <c r="O164" s="47" t="s">
        <v>633</v>
      </c>
      <c r="P164" s="47" t="s">
        <v>634</v>
      </c>
    </row>
    <row r="165" spans="1:16" x14ac:dyDescent="0.35">
      <c r="A165" s="47" t="s">
        <v>658</v>
      </c>
      <c r="B165" s="47" t="s">
        <v>516</v>
      </c>
      <c r="C165" s="46" t="s">
        <v>655</v>
      </c>
      <c r="D165" s="48">
        <v>45261</v>
      </c>
      <c r="E165" s="46" t="s">
        <v>547</v>
      </c>
      <c r="F165" s="46" t="s">
        <v>386</v>
      </c>
      <c r="G165" s="48">
        <v>45444</v>
      </c>
      <c r="H165" s="48">
        <v>45443</v>
      </c>
      <c r="I165" s="46" t="s">
        <v>596</v>
      </c>
      <c r="J165" s="49">
        <v>3000</v>
      </c>
      <c r="K165" s="46">
        <v>0</v>
      </c>
      <c r="L165" s="46">
        <v>1.4</v>
      </c>
      <c r="M165" s="46">
        <v>0</v>
      </c>
      <c r="N165" s="48">
        <v>45447</v>
      </c>
      <c r="O165" s="47"/>
      <c r="P165" s="47"/>
    </row>
    <row r="166" spans="1:16" x14ac:dyDescent="0.35">
      <c r="A166" s="47" t="s">
        <v>659</v>
      </c>
      <c r="B166" s="47" t="s">
        <v>516</v>
      </c>
      <c r="C166" s="46" t="s">
        <v>655</v>
      </c>
      <c r="D166" s="48">
        <v>45261</v>
      </c>
      <c r="E166" s="46" t="s">
        <v>547</v>
      </c>
      <c r="F166" s="46" t="s">
        <v>386</v>
      </c>
      <c r="G166" s="48">
        <v>45444</v>
      </c>
      <c r="H166" s="48">
        <v>45443</v>
      </c>
      <c r="I166" s="46" t="s">
        <v>596</v>
      </c>
      <c r="J166" s="49">
        <v>3000</v>
      </c>
      <c r="K166" s="46">
        <v>0</v>
      </c>
      <c r="L166" s="46">
        <v>1.4</v>
      </c>
      <c r="M166" s="46">
        <v>0</v>
      </c>
      <c r="N166" s="48">
        <v>45447</v>
      </c>
      <c r="O166" s="47"/>
      <c r="P166" s="47"/>
    </row>
    <row r="167" spans="1:16" x14ac:dyDescent="0.35">
      <c r="A167" s="47" t="s">
        <v>660</v>
      </c>
      <c r="B167" s="47" t="s">
        <v>516</v>
      </c>
      <c r="C167" s="46" t="s">
        <v>461</v>
      </c>
      <c r="D167" s="48">
        <v>45292</v>
      </c>
      <c r="E167" s="46" t="s">
        <v>534</v>
      </c>
      <c r="F167" s="46" t="s">
        <v>386</v>
      </c>
      <c r="G167" s="48">
        <v>45444</v>
      </c>
      <c r="H167" s="48">
        <v>45443</v>
      </c>
      <c r="I167" s="46" t="s">
        <v>387</v>
      </c>
      <c r="J167" s="46">
        <v>140</v>
      </c>
      <c r="K167" s="46">
        <v>0</v>
      </c>
      <c r="L167" s="46">
        <v>1.69</v>
      </c>
      <c r="M167" s="46">
        <v>0</v>
      </c>
      <c r="N167" s="48">
        <v>45447</v>
      </c>
      <c r="O167" s="47"/>
      <c r="P167" s="47"/>
    </row>
    <row r="168" spans="1:16" x14ac:dyDescent="0.35">
      <c r="A168" s="47" t="s">
        <v>661</v>
      </c>
      <c r="B168" s="47" t="s">
        <v>516</v>
      </c>
      <c r="C168" s="46" t="s">
        <v>461</v>
      </c>
      <c r="D168" s="48">
        <v>45292</v>
      </c>
      <c r="E168" s="46" t="s">
        <v>534</v>
      </c>
      <c r="F168" s="46" t="s">
        <v>386</v>
      </c>
      <c r="G168" s="48">
        <v>45444</v>
      </c>
      <c r="H168" s="48">
        <v>45443</v>
      </c>
      <c r="I168" s="46" t="s">
        <v>387</v>
      </c>
      <c r="J168" s="46">
        <v>140</v>
      </c>
      <c r="K168" s="46">
        <v>0</v>
      </c>
      <c r="L168" s="46">
        <v>1</v>
      </c>
      <c r="M168" s="46">
        <v>0</v>
      </c>
      <c r="N168" s="48">
        <v>45447</v>
      </c>
      <c r="O168" s="47"/>
      <c r="P168" s="47"/>
    </row>
    <row r="169" spans="1:16" x14ac:dyDescent="0.35">
      <c r="A169" s="47" t="s">
        <v>662</v>
      </c>
      <c r="B169" s="47" t="s">
        <v>516</v>
      </c>
      <c r="C169" s="46" t="s">
        <v>663</v>
      </c>
      <c r="D169" s="48">
        <v>45352</v>
      </c>
      <c r="E169" s="46" t="s">
        <v>534</v>
      </c>
      <c r="F169" s="46" t="s">
        <v>386</v>
      </c>
      <c r="G169" s="48">
        <v>45444</v>
      </c>
      <c r="H169" s="48">
        <v>45443</v>
      </c>
      <c r="I169" s="46" t="s">
        <v>387</v>
      </c>
      <c r="J169" s="46">
        <v>140</v>
      </c>
      <c r="K169" s="46">
        <v>0</v>
      </c>
      <c r="L169" s="46">
        <v>0.18</v>
      </c>
      <c r="M169" s="46">
        <v>0</v>
      </c>
      <c r="N169" s="48">
        <v>45447</v>
      </c>
      <c r="O169" s="47"/>
      <c r="P169" s="47"/>
    </row>
    <row r="170" spans="1:16" x14ac:dyDescent="0.35">
      <c r="A170" s="47" t="s">
        <v>664</v>
      </c>
      <c r="B170" s="47" t="s">
        <v>516</v>
      </c>
      <c r="C170" s="46" t="s">
        <v>665</v>
      </c>
      <c r="D170" s="48">
        <v>45383</v>
      </c>
      <c r="E170" s="46" t="s">
        <v>534</v>
      </c>
      <c r="F170" s="46" t="s">
        <v>386</v>
      </c>
      <c r="G170" s="48">
        <v>45444</v>
      </c>
      <c r="H170" s="48">
        <v>45443</v>
      </c>
      <c r="I170" s="46" t="s">
        <v>387</v>
      </c>
      <c r="J170" s="46">
        <v>140</v>
      </c>
      <c r="K170" s="46">
        <v>0</v>
      </c>
      <c r="L170" s="46">
        <v>0.12</v>
      </c>
      <c r="M170" s="46">
        <v>0</v>
      </c>
      <c r="N170" s="48">
        <v>45447</v>
      </c>
      <c r="O170" s="47"/>
      <c r="P170" s="47"/>
    </row>
    <row r="171" spans="1:16" x14ac:dyDescent="0.35">
      <c r="A171" s="47" t="s">
        <v>666</v>
      </c>
      <c r="B171" s="47" t="s">
        <v>516</v>
      </c>
      <c r="C171" s="46" t="s">
        <v>667</v>
      </c>
      <c r="D171" s="48">
        <v>45383</v>
      </c>
      <c r="E171" s="46" t="s">
        <v>534</v>
      </c>
      <c r="F171" s="46" t="s">
        <v>386</v>
      </c>
      <c r="G171" s="48">
        <v>45444</v>
      </c>
      <c r="H171" s="48">
        <v>45443</v>
      </c>
      <c r="I171" s="46" t="s">
        <v>387</v>
      </c>
      <c r="J171" s="46">
        <v>300</v>
      </c>
      <c r="K171" s="46">
        <v>0</v>
      </c>
      <c r="L171" s="46">
        <v>0.26</v>
      </c>
      <c r="M171" s="46">
        <v>0</v>
      </c>
      <c r="N171" s="48">
        <v>45447</v>
      </c>
      <c r="O171" s="47"/>
      <c r="P171" s="47"/>
    </row>
    <row r="172" spans="1:16" x14ac:dyDescent="0.35">
      <c r="A172" s="47" t="s">
        <v>668</v>
      </c>
      <c r="B172" s="47" t="s">
        <v>516</v>
      </c>
      <c r="C172" s="46" t="s">
        <v>669</v>
      </c>
      <c r="D172" s="48">
        <v>45383</v>
      </c>
      <c r="E172" s="46" t="s">
        <v>534</v>
      </c>
      <c r="F172" s="46" t="s">
        <v>386</v>
      </c>
      <c r="G172" s="48">
        <v>45444</v>
      </c>
      <c r="H172" s="48">
        <v>45443</v>
      </c>
      <c r="I172" s="46" t="s">
        <v>387</v>
      </c>
      <c r="J172" s="46">
        <v>140</v>
      </c>
      <c r="K172" s="46">
        <v>0</v>
      </c>
      <c r="L172" s="46">
        <v>0.12</v>
      </c>
      <c r="M172" s="46">
        <v>0</v>
      </c>
      <c r="N172" s="48">
        <v>45447</v>
      </c>
      <c r="O172" s="47"/>
      <c r="P172" s="47"/>
    </row>
    <row r="173" spans="1:16" x14ac:dyDescent="0.35">
      <c r="A173" s="47" t="s">
        <v>670</v>
      </c>
      <c r="B173" s="47" t="s">
        <v>516</v>
      </c>
      <c r="C173" s="46" t="s">
        <v>671</v>
      </c>
      <c r="D173" s="48">
        <v>45383</v>
      </c>
      <c r="E173" s="46" t="s">
        <v>534</v>
      </c>
      <c r="F173" s="46" t="s">
        <v>386</v>
      </c>
      <c r="G173" s="48">
        <v>45444</v>
      </c>
      <c r="H173" s="48">
        <v>45443</v>
      </c>
      <c r="I173" s="46" t="s">
        <v>387</v>
      </c>
      <c r="J173" s="46">
        <v>100</v>
      </c>
      <c r="K173" s="46">
        <v>0</v>
      </c>
      <c r="L173" s="46">
        <v>0.09</v>
      </c>
      <c r="M173" s="46">
        <v>0</v>
      </c>
      <c r="N173" s="48">
        <v>45447</v>
      </c>
      <c r="O173" s="47"/>
      <c r="P173" s="47"/>
    </row>
    <row r="174" spans="1:16" x14ac:dyDescent="0.35">
      <c r="A174" s="47" t="s">
        <v>672</v>
      </c>
      <c r="B174" s="47" t="s">
        <v>516</v>
      </c>
      <c r="C174" s="46" t="s">
        <v>673</v>
      </c>
      <c r="D174" s="48">
        <v>45383</v>
      </c>
      <c r="E174" s="46" t="s">
        <v>534</v>
      </c>
      <c r="F174" s="46" t="s">
        <v>386</v>
      </c>
      <c r="G174" s="48">
        <v>45444</v>
      </c>
      <c r="H174" s="48">
        <v>45443</v>
      </c>
      <c r="I174" s="46" t="s">
        <v>387</v>
      </c>
      <c r="J174" s="46">
        <v>300</v>
      </c>
      <c r="K174" s="46">
        <v>0</v>
      </c>
      <c r="L174" s="46">
        <v>0.25</v>
      </c>
      <c r="M174" s="46">
        <v>0</v>
      </c>
      <c r="N174" s="48">
        <v>45447</v>
      </c>
      <c r="O174" s="47"/>
      <c r="P174" s="47"/>
    </row>
    <row r="175" spans="1:16" x14ac:dyDescent="0.35">
      <c r="A175" s="47" t="s">
        <v>674</v>
      </c>
      <c r="B175" s="47" t="s">
        <v>516</v>
      </c>
      <c r="C175" s="46" t="s">
        <v>675</v>
      </c>
      <c r="D175" s="48">
        <v>45413</v>
      </c>
      <c r="E175" s="46" t="s">
        <v>676</v>
      </c>
      <c r="F175" s="46" t="s">
        <v>414</v>
      </c>
      <c r="G175" s="48">
        <v>45444</v>
      </c>
      <c r="H175" s="48">
        <v>45444</v>
      </c>
      <c r="I175" s="46" t="s">
        <v>387</v>
      </c>
      <c r="J175" s="46">
        <v>812.5</v>
      </c>
      <c r="K175" s="46">
        <v>81.25</v>
      </c>
      <c r="L175" s="46">
        <v>0</v>
      </c>
      <c r="M175" s="46">
        <v>0</v>
      </c>
      <c r="N175" s="48">
        <v>45447</v>
      </c>
      <c r="O175" s="47" t="s">
        <v>677</v>
      </c>
      <c r="P175" s="47" t="s">
        <v>678</v>
      </c>
    </row>
    <row r="176" spans="1:16" x14ac:dyDescent="0.35">
      <c r="A176" s="47" t="s">
        <v>679</v>
      </c>
      <c r="B176" s="47" t="s">
        <v>516</v>
      </c>
      <c r="C176" s="46" t="s">
        <v>680</v>
      </c>
      <c r="D176" s="48">
        <v>45413</v>
      </c>
      <c r="E176" s="46" t="s">
        <v>534</v>
      </c>
      <c r="F176" s="46" t="s">
        <v>386</v>
      </c>
      <c r="G176" s="48">
        <v>45444</v>
      </c>
      <c r="H176" s="48">
        <v>45443</v>
      </c>
      <c r="I176" s="46" t="s">
        <v>387</v>
      </c>
      <c r="J176" s="46">
        <v>140</v>
      </c>
      <c r="K176" s="46">
        <v>0</v>
      </c>
      <c r="L176" s="46">
        <v>1.56</v>
      </c>
      <c r="M176" s="46">
        <v>0</v>
      </c>
      <c r="N176" s="48">
        <v>45447</v>
      </c>
      <c r="O176" s="47"/>
      <c r="P176" s="47"/>
    </row>
    <row r="177" spans="1:16" x14ac:dyDescent="0.35">
      <c r="A177" s="47" t="s">
        <v>681</v>
      </c>
      <c r="B177" s="47" t="s">
        <v>516</v>
      </c>
      <c r="C177" s="46" t="s">
        <v>682</v>
      </c>
      <c r="D177" s="48">
        <v>45413</v>
      </c>
      <c r="E177" s="46" t="s">
        <v>676</v>
      </c>
      <c r="F177" s="46" t="s">
        <v>414</v>
      </c>
      <c r="G177" s="48">
        <v>45444</v>
      </c>
      <c r="H177" s="48">
        <v>45444</v>
      </c>
      <c r="I177" s="46" t="s">
        <v>387</v>
      </c>
      <c r="J177" s="46">
        <v>625</v>
      </c>
      <c r="K177" s="46">
        <v>62.5</v>
      </c>
      <c r="L177" s="46">
        <v>0</v>
      </c>
      <c r="M177" s="46">
        <v>0</v>
      </c>
      <c r="N177" s="48">
        <v>45447</v>
      </c>
      <c r="O177" s="47" t="s">
        <v>677</v>
      </c>
      <c r="P177" s="47" t="s">
        <v>678</v>
      </c>
    </row>
    <row r="178" spans="1:16" x14ac:dyDescent="0.35">
      <c r="A178" s="47" t="s">
        <v>683</v>
      </c>
      <c r="B178" s="47" t="s">
        <v>516</v>
      </c>
      <c r="C178" s="46" t="s">
        <v>684</v>
      </c>
      <c r="D178" s="48">
        <v>45413</v>
      </c>
      <c r="E178" s="46" t="s">
        <v>676</v>
      </c>
      <c r="F178" s="46" t="s">
        <v>414</v>
      </c>
      <c r="G178" s="48">
        <v>45444</v>
      </c>
      <c r="H178" s="48">
        <v>45444</v>
      </c>
      <c r="I178" s="46" t="s">
        <v>387</v>
      </c>
      <c r="J178" s="49">
        <v>1000</v>
      </c>
      <c r="K178" s="46">
        <v>100</v>
      </c>
      <c r="L178" s="46">
        <v>0</v>
      </c>
      <c r="M178" s="46">
        <v>0</v>
      </c>
      <c r="N178" s="48">
        <v>45447</v>
      </c>
      <c r="O178" s="47" t="s">
        <v>677</v>
      </c>
      <c r="P178" s="47" t="s">
        <v>678</v>
      </c>
    </row>
    <row r="179" spans="1:16" x14ac:dyDescent="0.35">
      <c r="A179" s="47" t="s">
        <v>683</v>
      </c>
      <c r="B179" s="47" t="s">
        <v>516</v>
      </c>
      <c r="C179" s="46" t="s">
        <v>684</v>
      </c>
      <c r="D179" s="48">
        <v>45413</v>
      </c>
      <c r="E179" s="46" t="s">
        <v>676</v>
      </c>
      <c r="F179" s="46" t="s">
        <v>414</v>
      </c>
      <c r="G179" s="48">
        <v>45413</v>
      </c>
      <c r="H179" s="48">
        <v>45444</v>
      </c>
      <c r="I179" s="46" t="s">
        <v>387</v>
      </c>
      <c r="J179" s="49">
        <v>1000</v>
      </c>
      <c r="K179" s="46">
        <v>100</v>
      </c>
      <c r="L179" s="46">
        <v>0</v>
      </c>
      <c r="M179" s="46">
        <v>0</v>
      </c>
      <c r="N179" s="48">
        <v>45447</v>
      </c>
      <c r="O179" s="47" t="s">
        <v>677</v>
      </c>
      <c r="P179" s="47" t="s">
        <v>678</v>
      </c>
    </row>
    <row r="180" spans="1:16" x14ac:dyDescent="0.35">
      <c r="A180" s="47" t="s">
        <v>683</v>
      </c>
      <c r="B180" s="47" t="s">
        <v>516</v>
      </c>
      <c r="C180" s="46" t="s">
        <v>684</v>
      </c>
      <c r="D180" s="48">
        <v>45413</v>
      </c>
      <c r="E180" s="46" t="s">
        <v>676</v>
      </c>
      <c r="F180" s="46" t="s">
        <v>685</v>
      </c>
      <c r="G180" s="48">
        <v>45443</v>
      </c>
      <c r="H180" s="48">
        <v>45443</v>
      </c>
      <c r="I180" s="46" t="s">
        <v>387</v>
      </c>
      <c r="J180" s="49">
        <v>1000</v>
      </c>
      <c r="K180" s="46">
        <v>-100</v>
      </c>
      <c r="L180" s="46">
        <v>0</v>
      </c>
      <c r="M180" s="46">
        <v>0</v>
      </c>
      <c r="N180" s="48">
        <v>45447</v>
      </c>
      <c r="O180" s="47" t="s">
        <v>677</v>
      </c>
      <c r="P180" s="47" t="s">
        <v>678</v>
      </c>
    </row>
    <row r="181" spans="1:16" x14ac:dyDescent="0.35">
      <c r="A181" s="47" t="s">
        <v>686</v>
      </c>
      <c r="B181" s="47" t="s">
        <v>516</v>
      </c>
      <c r="C181" s="46" t="s">
        <v>665</v>
      </c>
      <c r="D181" s="48">
        <v>45413</v>
      </c>
      <c r="E181" s="46" t="s">
        <v>534</v>
      </c>
      <c r="F181" s="46" t="s">
        <v>386</v>
      </c>
      <c r="G181" s="48">
        <v>45444</v>
      </c>
      <c r="H181" s="48">
        <v>45443</v>
      </c>
      <c r="I181" s="46" t="s">
        <v>387</v>
      </c>
      <c r="J181" s="46">
        <v>140</v>
      </c>
      <c r="K181" s="46">
        <v>0</v>
      </c>
      <c r="L181" s="46">
        <v>0.06</v>
      </c>
      <c r="M181" s="46">
        <v>0</v>
      </c>
      <c r="N181" s="48">
        <v>45447</v>
      </c>
      <c r="O181" s="47"/>
      <c r="P181" s="47"/>
    </row>
    <row r="182" spans="1:16" x14ac:dyDescent="0.35">
      <c r="A182" s="47" t="s">
        <v>687</v>
      </c>
      <c r="B182" s="47" t="s">
        <v>516</v>
      </c>
      <c r="C182" s="46" t="s">
        <v>688</v>
      </c>
      <c r="D182" s="48">
        <v>45413</v>
      </c>
      <c r="E182" s="46" t="s">
        <v>676</v>
      </c>
      <c r="F182" s="46" t="s">
        <v>414</v>
      </c>
      <c r="G182" s="48">
        <v>45444</v>
      </c>
      <c r="H182" s="48">
        <v>45444</v>
      </c>
      <c r="I182" s="46" t="s">
        <v>387</v>
      </c>
      <c r="J182" s="46">
        <v>200</v>
      </c>
      <c r="K182" s="46">
        <v>20</v>
      </c>
      <c r="L182" s="46">
        <v>0</v>
      </c>
      <c r="M182" s="46">
        <v>0</v>
      </c>
      <c r="N182" s="48">
        <v>45447</v>
      </c>
      <c r="O182" s="47" t="s">
        <v>677</v>
      </c>
      <c r="P182" s="47" t="s">
        <v>678</v>
      </c>
    </row>
    <row r="183" spans="1:16" x14ac:dyDescent="0.35">
      <c r="A183" s="47" t="s">
        <v>689</v>
      </c>
      <c r="B183" s="47" t="s">
        <v>516</v>
      </c>
      <c r="C183" s="46" t="s">
        <v>690</v>
      </c>
      <c r="D183" s="48">
        <v>45413</v>
      </c>
      <c r="E183" s="46" t="s">
        <v>534</v>
      </c>
      <c r="F183" s="46" t="s">
        <v>386</v>
      </c>
      <c r="G183" s="48">
        <v>45444</v>
      </c>
      <c r="H183" s="48">
        <v>45443</v>
      </c>
      <c r="I183" s="46" t="s">
        <v>387</v>
      </c>
      <c r="J183" s="46">
        <v>140</v>
      </c>
      <c r="K183" s="46">
        <v>0</v>
      </c>
      <c r="L183" s="46">
        <v>2.11</v>
      </c>
      <c r="M183" s="46">
        <v>0</v>
      </c>
      <c r="N183" s="48">
        <v>45447</v>
      </c>
      <c r="O183" s="47"/>
      <c r="P183" s="47"/>
    </row>
    <row r="184" spans="1:16" x14ac:dyDescent="0.35">
      <c r="A184" s="47" t="s">
        <v>691</v>
      </c>
      <c r="B184" s="47" t="s">
        <v>516</v>
      </c>
      <c r="C184" s="46" t="s">
        <v>531</v>
      </c>
      <c r="D184" s="48">
        <v>45444</v>
      </c>
      <c r="E184" s="46" t="s">
        <v>589</v>
      </c>
      <c r="F184" s="46" t="s">
        <v>692</v>
      </c>
      <c r="G184" s="48">
        <v>45447</v>
      </c>
      <c r="H184" s="48">
        <v>45447</v>
      </c>
      <c r="I184" s="46" t="s">
        <v>387</v>
      </c>
      <c r="J184" s="46">
        <v>66.73</v>
      </c>
      <c r="K184" s="46">
        <v>-880.84</v>
      </c>
      <c r="L184" s="46">
        <v>0</v>
      </c>
      <c r="M184" s="46">
        <v>0</v>
      </c>
      <c r="N184" s="48">
        <v>45447</v>
      </c>
      <c r="O184" s="47"/>
      <c r="P184" s="47"/>
    </row>
    <row r="185" spans="1:16" x14ac:dyDescent="0.35">
      <c r="A185" s="47" t="s">
        <v>691</v>
      </c>
      <c r="B185" s="47" t="s">
        <v>516</v>
      </c>
      <c r="C185" s="46" t="s">
        <v>531</v>
      </c>
      <c r="D185" s="48">
        <v>45444</v>
      </c>
      <c r="E185" s="46" t="s">
        <v>589</v>
      </c>
      <c r="F185" s="46" t="s">
        <v>414</v>
      </c>
      <c r="G185" s="48">
        <v>45444</v>
      </c>
      <c r="H185" s="48">
        <v>45444</v>
      </c>
      <c r="I185" s="46" t="s">
        <v>387</v>
      </c>
      <c r="J185" s="46">
        <v>66.73</v>
      </c>
      <c r="K185" s="46">
        <v>880.84</v>
      </c>
      <c r="L185" s="46">
        <v>0</v>
      </c>
      <c r="M185" s="46">
        <v>0</v>
      </c>
      <c r="N185" s="48">
        <v>45447</v>
      </c>
      <c r="O185" s="47"/>
      <c r="P185" s="47"/>
    </row>
    <row r="186" spans="1:16" x14ac:dyDescent="0.35">
      <c r="A186" s="47" t="s">
        <v>693</v>
      </c>
      <c r="B186" s="47" t="s">
        <v>516</v>
      </c>
      <c r="C186" s="46" t="s">
        <v>694</v>
      </c>
      <c r="D186" s="48">
        <v>44141</v>
      </c>
      <c r="E186" s="46" t="s">
        <v>392</v>
      </c>
      <c r="F186" s="46" t="s">
        <v>386</v>
      </c>
      <c r="G186" s="48">
        <v>45449</v>
      </c>
      <c r="H186" s="48">
        <v>45448</v>
      </c>
      <c r="I186" s="46" t="s">
        <v>393</v>
      </c>
      <c r="J186" s="49">
        <v>19168.900000000001</v>
      </c>
      <c r="K186" s="46">
        <v>0</v>
      </c>
      <c r="L186" s="46">
        <v>11.18</v>
      </c>
      <c r="M186" s="46">
        <v>0</v>
      </c>
      <c r="N186" s="48">
        <v>45454</v>
      </c>
      <c r="O186" s="47"/>
      <c r="P186" s="47"/>
    </row>
    <row r="187" spans="1:16" x14ac:dyDescent="0.35">
      <c r="A187" s="47" t="s">
        <v>695</v>
      </c>
      <c r="B187" s="47" t="s">
        <v>516</v>
      </c>
      <c r="C187" s="46" t="s">
        <v>696</v>
      </c>
      <c r="D187" s="48">
        <v>44172</v>
      </c>
      <c r="E187" s="46" t="s">
        <v>697</v>
      </c>
      <c r="F187" s="46" t="s">
        <v>386</v>
      </c>
      <c r="G187" s="48">
        <v>45450</v>
      </c>
      <c r="H187" s="48">
        <v>45449</v>
      </c>
      <c r="I187" s="46" t="s">
        <v>393</v>
      </c>
      <c r="J187" s="49">
        <v>35188.69</v>
      </c>
      <c r="K187" s="46">
        <v>0</v>
      </c>
      <c r="L187" s="46">
        <v>19.77</v>
      </c>
      <c r="M187" s="46">
        <v>0</v>
      </c>
      <c r="N187" s="48">
        <v>45454</v>
      </c>
      <c r="O187" s="47"/>
      <c r="P187" s="47"/>
    </row>
    <row r="188" spans="1:16" x14ac:dyDescent="0.35">
      <c r="A188" s="47" t="s">
        <v>698</v>
      </c>
      <c r="B188" s="47" t="s">
        <v>516</v>
      </c>
      <c r="C188" s="46" t="s">
        <v>391</v>
      </c>
      <c r="D188" s="48">
        <v>44173</v>
      </c>
      <c r="E188" s="46" t="s">
        <v>518</v>
      </c>
      <c r="F188" s="46" t="s">
        <v>386</v>
      </c>
      <c r="G188" s="48">
        <v>45451</v>
      </c>
      <c r="H188" s="48">
        <v>45450</v>
      </c>
      <c r="I188" s="46" t="s">
        <v>393</v>
      </c>
      <c r="J188" s="49">
        <v>7425.74</v>
      </c>
      <c r="K188" s="46">
        <v>0</v>
      </c>
      <c r="L188" s="46">
        <v>2.79</v>
      </c>
      <c r="M188" s="46">
        <v>0</v>
      </c>
      <c r="N188" s="48">
        <v>45454</v>
      </c>
      <c r="O188" s="47"/>
      <c r="P188" s="47"/>
    </row>
    <row r="189" spans="1:16" x14ac:dyDescent="0.35">
      <c r="A189" s="47" t="s">
        <v>699</v>
      </c>
      <c r="B189" s="47" t="s">
        <v>516</v>
      </c>
      <c r="C189" s="46" t="s">
        <v>700</v>
      </c>
      <c r="D189" s="48">
        <v>44476</v>
      </c>
      <c r="E189" s="46" t="s">
        <v>392</v>
      </c>
      <c r="F189" s="46" t="s">
        <v>386</v>
      </c>
      <c r="G189" s="48">
        <v>45450</v>
      </c>
      <c r="H189" s="48">
        <v>45449</v>
      </c>
      <c r="I189" s="46" t="s">
        <v>393</v>
      </c>
      <c r="J189" s="49">
        <v>25498.74</v>
      </c>
      <c r="K189" s="46">
        <v>0</v>
      </c>
      <c r="L189" s="46">
        <v>11.39</v>
      </c>
      <c r="M189" s="46">
        <v>0</v>
      </c>
      <c r="N189" s="48">
        <v>45454</v>
      </c>
      <c r="O189" s="47"/>
      <c r="P189" s="47"/>
    </row>
    <row r="190" spans="1:16" x14ac:dyDescent="0.35">
      <c r="A190" s="47" t="s">
        <v>701</v>
      </c>
      <c r="B190" s="47" t="s">
        <v>516</v>
      </c>
      <c r="C190" s="46" t="s">
        <v>584</v>
      </c>
      <c r="D190" s="48">
        <v>44662</v>
      </c>
      <c r="E190" s="46" t="s">
        <v>518</v>
      </c>
      <c r="F190" s="46" t="s">
        <v>386</v>
      </c>
      <c r="G190" s="48">
        <v>45454</v>
      </c>
      <c r="H190" s="48">
        <v>45453</v>
      </c>
      <c r="I190" s="46" t="s">
        <v>393</v>
      </c>
      <c r="J190" s="49">
        <v>44554.46</v>
      </c>
      <c r="K190" s="46">
        <v>0</v>
      </c>
      <c r="L190" s="46">
        <v>20.07</v>
      </c>
      <c r="M190" s="46">
        <v>0</v>
      </c>
      <c r="N190" s="48">
        <v>45454</v>
      </c>
      <c r="O190" s="47"/>
      <c r="P190" s="47"/>
    </row>
    <row r="191" spans="1:16" x14ac:dyDescent="0.35">
      <c r="A191" s="47" t="s">
        <v>702</v>
      </c>
      <c r="B191" s="47" t="s">
        <v>516</v>
      </c>
      <c r="C191" s="46" t="s">
        <v>615</v>
      </c>
      <c r="D191" s="48">
        <v>44873</v>
      </c>
      <c r="E191" s="46" t="s">
        <v>529</v>
      </c>
      <c r="F191" s="46" t="s">
        <v>386</v>
      </c>
      <c r="G191" s="48">
        <v>45451</v>
      </c>
      <c r="H191" s="48">
        <v>45450</v>
      </c>
      <c r="I191" s="46" t="s">
        <v>393</v>
      </c>
      <c r="J191" s="49">
        <v>8838</v>
      </c>
      <c r="K191" s="46">
        <v>0</v>
      </c>
      <c r="L191" s="46">
        <v>4.7300000000000004</v>
      </c>
      <c r="M191" s="46">
        <v>0</v>
      </c>
      <c r="N191" s="48">
        <v>45454</v>
      </c>
      <c r="O191" s="47"/>
      <c r="P191" s="47"/>
    </row>
    <row r="192" spans="1:16" x14ac:dyDescent="0.35">
      <c r="A192" s="47" t="s">
        <v>683</v>
      </c>
      <c r="B192" s="47" t="s">
        <v>516</v>
      </c>
      <c r="C192" s="46" t="s">
        <v>684</v>
      </c>
      <c r="D192" s="48">
        <v>45413</v>
      </c>
      <c r="E192" s="46" t="s">
        <v>676</v>
      </c>
      <c r="F192" s="46" t="s">
        <v>471</v>
      </c>
      <c r="G192" s="48">
        <v>45453</v>
      </c>
      <c r="H192" s="48">
        <v>45453</v>
      </c>
      <c r="I192" s="46" t="s">
        <v>387</v>
      </c>
      <c r="J192" s="49">
        <v>1000</v>
      </c>
      <c r="K192" s="46">
        <v>200</v>
      </c>
      <c r="L192" s="46">
        <v>0</v>
      </c>
      <c r="M192" s="46">
        <v>0</v>
      </c>
      <c r="N192" s="48">
        <v>45454</v>
      </c>
      <c r="O192" s="47" t="s">
        <v>677</v>
      </c>
      <c r="P192" s="47" t="s">
        <v>678</v>
      </c>
    </row>
    <row r="193" spans="1:16" x14ac:dyDescent="0.35">
      <c r="A193" s="47" t="s">
        <v>683</v>
      </c>
      <c r="B193" s="47" t="s">
        <v>516</v>
      </c>
      <c r="C193" s="46" t="s">
        <v>684</v>
      </c>
      <c r="D193" s="48">
        <v>45413</v>
      </c>
      <c r="E193" s="46" t="s">
        <v>676</v>
      </c>
      <c r="F193" s="46" t="s">
        <v>685</v>
      </c>
      <c r="G193" s="48">
        <v>45453</v>
      </c>
      <c r="H193" s="48">
        <v>45453</v>
      </c>
      <c r="I193" s="46" t="s">
        <v>387</v>
      </c>
      <c r="J193" s="49">
        <v>1000</v>
      </c>
      <c r="K193" s="46">
        <v>-200</v>
      </c>
      <c r="L193" s="46">
        <v>0</v>
      </c>
      <c r="M193" s="46">
        <v>0</v>
      </c>
      <c r="N193" s="48">
        <v>45454</v>
      </c>
      <c r="O193" s="47" t="s">
        <v>677</v>
      </c>
      <c r="P193" s="47" t="s">
        <v>678</v>
      </c>
    </row>
    <row r="194" spans="1:16" x14ac:dyDescent="0.35">
      <c r="A194" s="47" t="s">
        <v>703</v>
      </c>
      <c r="B194" s="47" t="s">
        <v>516</v>
      </c>
      <c r="C194" s="46" t="s">
        <v>506</v>
      </c>
      <c r="D194" s="48">
        <v>43965</v>
      </c>
      <c r="E194" s="46" t="s">
        <v>704</v>
      </c>
      <c r="F194" s="46" t="s">
        <v>386</v>
      </c>
      <c r="G194" s="48">
        <v>45457</v>
      </c>
      <c r="H194" s="48">
        <v>45456</v>
      </c>
      <c r="I194" s="46" t="s">
        <v>393</v>
      </c>
      <c r="J194" s="49">
        <v>54026.98</v>
      </c>
      <c r="K194" s="46">
        <v>0</v>
      </c>
      <c r="L194" s="46">
        <v>37.020000000000003</v>
      </c>
      <c r="M194" s="46">
        <v>0</v>
      </c>
      <c r="N194" s="48">
        <v>45461</v>
      </c>
      <c r="O194" s="47"/>
      <c r="P194" s="47"/>
    </row>
    <row r="195" spans="1:16" x14ac:dyDescent="0.35">
      <c r="A195" s="47" t="s">
        <v>705</v>
      </c>
      <c r="B195" s="47" t="s">
        <v>516</v>
      </c>
      <c r="C195" s="46" t="s">
        <v>706</v>
      </c>
      <c r="D195" s="48">
        <v>44333</v>
      </c>
      <c r="E195" s="46" t="s">
        <v>392</v>
      </c>
      <c r="F195" s="46" t="s">
        <v>386</v>
      </c>
      <c r="G195" s="48">
        <v>45460</v>
      </c>
      <c r="H195" s="48">
        <v>45457</v>
      </c>
      <c r="I195" s="46" t="s">
        <v>393</v>
      </c>
      <c r="J195" s="49">
        <v>37177.46</v>
      </c>
      <c r="K195" s="46">
        <v>0</v>
      </c>
      <c r="L195" s="46">
        <v>17.72</v>
      </c>
      <c r="M195" s="46">
        <v>0</v>
      </c>
      <c r="N195" s="48">
        <v>45461</v>
      </c>
      <c r="O195" s="47"/>
      <c r="P195" s="47"/>
    </row>
    <row r="196" spans="1:16" x14ac:dyDescent="0.35">
      <c r="A196" s="47" t="s">
        <v>707</v>
      </c>
      <c r="B196" s="47" t="s">
        <v>516</v>
      </c>
      <c r="C196" s="46" t="s">
        <v>708</v>
      </c>
      <c r="D196" s="48">
        <v>44453</v>
      </c>
      <c r="E196" s="46" t="s">
        <v>518</v>
      </c>
      <c r="F196" s="46" t="s">
        <v>386</v>
      </c>
      <c r="G196" s="48">
        <v>45457</v>
      </c>
      <c r="H196" s="48">
        <v>45456</v>
      </c>
      <c r="I196" s="46" t="s">
        <v>393</v>
      </c>
      <c r="J196" s="49">
        <v>49504.95</v>
      </c>
      <c r="K196" s="46">
        <v>0</v>
      </c>
      <c r="L196" s="46">
        <v>22.26</v>
      </c>
      <c r="M196" s="46">
        <v>0</v>
      </c>
      <c r="N196" s="48">
        <v>45461</v>
      </c>
      <c r="O196" s="47"/>
      <c r="P196" s="47"/>
    </row>
    <row r="197" spans="1:16" x14ac:dyDescent="0.35">
      <c r="A197" s="47" t="s">
        <v>709</v>
      </c>
      <c r="B197" s="47" t="s">
        <v>516</v>
      </c>
      <c r="C197" s="46" t="s">
        <v>461</v>
      </c>
      <c r="D197" s="48">
        <v>44482</v>
      </c>
      <c r="E197" s="46" t="s">
        <v>392</v>
      </c>
      <c r="F197" s="46" t="s">
        <v>386</v>
      </c>
      <c r="G197" s="48">
        <v>45456</v>
      </c>
      <c r="H197" s="48">
        <v>45455</v>
      </c>
      <c r="I197" s="46" t="s">
        <v>393</v>
      </c>
      <c r="J197" s="49">
        <v>12185.66</v>
      </c>
      <c r="K197" s="46">
        <v>0</v>
      </c>
      <c r="L197" s="46">
        <v>5.86</v>
      </c>
      <c r="M197" s="46">
        <v>0</v>
      </c>
      <c r="N197" s="48">
        <v>45461</v>
      </c>
      <c r="O197" s="47"/>
      <c r="P197" s="47"/>
    </row>
    <row r="198" spans="1:16" x14ac:dyDescent="0.35">
      <c r="A198" s="47" t="s">
        <v>710</v>
      </c>
      <c r="B198" s="47" t="s">
        <v>516</v>
      </c>
      <c r="C198" s="46" t="s">
        <v>706</v>
      </c>
      <c r="D198" s="48">
        <v>44453</v>
      </c>
      <c r="E198" s="46" t="s">
        <v>392</v>
      </c>
      <c r="F198" s="46" t="s">
        <v>386</v>
      </c>
      <c r="G198" s="48">
        <v>45457</v>
      </c>
      <c r="H198" s="48">
        <v>45456</v>
      </c>
      <c r="I198" s="46" t="s">
        <v>393</v>
      </c>
      <c r="J198" s="49">
        <v>52358.69</v>
      </c>
      <c r="K198" s="46">
        <v>0</v>
      </c>
      <c r="L198" s="46">
        <v>23.31</v>
      </c>
      <c r="M198" s="46">
        <v>0</v>
      </c>
      <c r="N198" s="48">
        <v>45461</v>
      </c>
      <c r="O198" s="47"/>
      <c r="P198" s="47"/>
    </row>
    <row r="199" spans="1:16" x14ac:dyDescent="0.35">
      <c r="A199" s="47" t="s">
        <v>711</v>
      </c>
      <c r="B199" s="47" t="s">
        <v>516</v>
      </c>
      <c r="C199" s="46" t="s">
        <v>712</v>
      </c>
      <c r="D199" s="48">
        <v>44516</v>
      </c>
      <c r="E199" s="46" t="s">
        <v>392</v>
      </c>
      <c r="F199" s="46" t="s">
        <v>386</v>
      </c>
      <c r="G199" s="48">
        <v>45459</v>
      </c>
      <c r="H199" s="48">
        <v>45457</v>
      </c>
      <c r="I199" s="46" t="s">
        <v>393</v>
      </c>
      <c r="J199" s="49">
        <v>23552.51</v>
      </c>
      <c r="K199" s="46">
        <v>0</v>
      </c>
      <c r="L199" s="46">
        <v>10.55</v>
      </c>
      <c r="M199" s="46">
        <v>0</v>
      </c>
      <c r="N199" s="48">
        <v>45461</v>
      </c>
      <c r="O199" s="47"/>
      <c r="P199" s="47"/>
    </row>
    <row r="200" spans="1:16" x14ac:dyDescent="0.35">
      <c r="A200" s="47" t="s">
        <v>713</v>
      </c>
      <c r="B200" s="47" t="s">
        <v>516</v>
      </c>
      <c r="C200" s="46" t="s">
        <v>714</v>
      </c>
      <c r="D200" s="48">
        <v>44634</v>
      </c>
      <c r="E200" s="46" t="s">
        <v>518</v>
      </c>
      <c r="F200" s="46" t="s">
        <v>386</v>
      </c>
      <c r="G200" s="48">
        <v>45457</v>
      </c>
      <c r="H200" s="48">
        <v>45456</v>
      </c>
      <c r="I200" s="46" t="s">
        <v>393</v>
      </c>
      <c r="J200" s="49">
        <v>120792.08</v>
      </c>
      <c r="K200" s="46">
        <v>0</v>
      </c>
      <c r="L200" s="46">
        <v>55.88</v>
      </c>
      <c r="M200" s="46">
        <v>0</v>
      </c>
      <c r="N200" s="48">
        <v>45461</v>
      </c>
      <c r="O200" s="47"/>
      <c r="P200" s="47"/>
    </row>
    <row r="201" spans="1:16" x14ac:dyDescent="0.35">
      <c r="A201" s="47" t="s">
        <v>715</v>
      </c>
      <c r="B201" s="47" t="s">
        <v>516</v>
      </c>
      <c r="C201" s="46" t="s">
        <v>716</v>
      </c>
      <c r="D201" s="48">
        <v>44729</v>
      </c>
      <c r="E201" s="46" t="s">
        <v>518</v>
      </c>
      <c r="F201" s="46" t="s">
        <v>386</v>
      </c>
      <c r="G201" s="48">
        <v>45460</v>
      </c>
      <c r="H201" s="48">
        <v>45457</v>
      </c>
      <c r="I201" s="46" t="s">
        <v>393</v>
      </c>
      <c r="J201" s="49">
        <v>5940.59</v>
      </c>
      <c r="K201" s="46">
        <v>0</v>
      </c>
      <c r="L201" s="46">
        <v>6.7</v>
      </c>
      <c r="M201" s="46">
        <v>0</v>
      </c>
      <c r="N201" s="48">
        <v>45461</v>
      </c>
      <c r="O201" s="47"/>
      <c r="P201" s="47"/>
    </row>
    <row r="202" spans="1:16" x14ac:dyDescent="0.35">
      <c r="A202" s="47" t="s">
        <v>717</v>
      </c>
      <c r="B202" s="47" t="s">
        <v>516</v>
      </c>
      <c r="C202" s="46" t="s">
        <v>718</v>
      </c>
      <c r="D202" s="48">
        <v>44820</v>
      </c>
      <c r="E202" s="46" t="s">
        <v>392</v>
      </c>
      <c r="F202" s="46" t="s">
        <v>386</v>
      </c>
      <c r="G202" s="48">
        <v>45459</v>
      </c>
      <c r="H202" s="48">
        <v>45457</v>
      </c>
      <c r="I202" s="46" t="s">
        <v>393</v>
      </c>
      <c r="J202" s="49">
        <v>13963.52</v>
      </c>
      <c r="K202" s="46">
        <v>0</v>
      </c>
      <c r="L202" s="46">
        <v>7.46</v>
      </c>
      <c r="M202" s="46">
        <v>0</v>
      </c>
      <c r="N202" s="48">
        <v>45461</v>
      </c>
      <c r="O202" s="47"/>
      <c r="P202" s="47"/>
    </row>
    <row r="203" spans="1:16" x14ac:dyDescent="0.35">
      <c r="A203" s="47" t="s">
        <v>719</v>
      </c>
      <c r="B203" s="47" t="s">
        <v>516</v>
      </c>
      <c r="C203" s="46" t="s">
        <v>593</v>
      </c>
      <c r="D203" s="48">
        <v>44848</v>
      </c>
      <c r="E203" s="46" t="s">
        <v>697</v>
      </c>
      <c r="F203" s="46" t="s">
        <v>386</v>
      </c>
      <c r="G203" s="48">
        <v>45457</v>
      </c>
      <c r="H203" s="48">
        <v>45456</v>
      </c>
      <c r="I203" s="46" t="s">
        <v>393</v>
      </c>
      <c r="J203" s="49">
        <v>27229.79</v>
      </c>
      <c r="K203" s="46">
        <v>0</v>
      </c>
      <c r="L203" s="46">
        <v>15.06</v>
      </c>
      <c r="M203" s="46">
        <v>0</v>
      </c>
      <c r="N203" s="48">
        <v>45461</v>
      </c>
      <c r="O203" s="47"/>
      <c r="P203" s="47"/>
    </row>
    <row r="204" spans="1:16" x14ac:dyDescent="0.35">
      <c r="A204" s="47" t="s">
        <v>720</v>
      </c>
      <c r="B204" s="47" t="s">
        <v>516</v>
      </c>
      <c r="C204" s="46" t="s">
        <v>584</v>
      </c>
      <c r="D204" s="48">
        <v>45092</v>
      </c>
      <c r="E204" s="46" t="s">
        <v>518</v>
      </c>
      <c r="F204" s="46" t="s">
        <v>386</v>
      </c>
      <c r="G204" s="48">
        <v>45458</v>
      </c>
      <c r="H204" s="48">
        <v>45457</v>
      </c>
      <c r="I204" s="46" t="s">
        <v>393</v>
      </c>
      <c r="J204" s="49">
        <v>29702.97</v>
      </c>
      <c r="K204" s="46">
        <v>0</v>
      </c>
      <c r="L204" s="46">
        <v>13.81</v>
      </c>
      <c r="M204" s="46">
        <v>0</v>
      </c>
      <c r="N204" s="48">
        <v>45461</v>
      </c>
      <c r="O204" s="47"/>
      <c r="P204" s="47"/>
    </row>
    <row r="205" spans="1:16" x14ac:dyDescent="0.35">
      <c r="A205" s="47" t="s">
        <v>721</v>
      </c>
      <c r="B205" s="47" t="s">
        <v>516</v>
      </c>
      <c r="C205" s="46" t="s">
        <v>523</v>
      </c>
      <c r="D205" s="48">
        <v>45216</v>
      </c>
      <c r="E205" s="46" t="s">
        <v>400</v>
      </c>
      <c r="F205" s="46" t="s">
        <v>386</v>
      </c>
      <c r="G205" s="48">
        <v>45460</v>
      </c>
      <c r="H205" s="48">
        <v>45457</v>
      </c>
      <c r="I205" s="46" t="s">
        <v>393</v>
      </c>
      <c r="J205" s="49">
        <v>35792</v>
      </c>
      <c r="K205" s="46">
        <v>0</v>
      </c>
      <c r="L205" s="46">
        <v>21.38</v>
      </c>
      <c r="M205" s="46">
        <v>0</v>
      </c>
      <c r="N205" s="48">
        <v>45461</v>
      </c>
      <c r="O205" s="47"/>
      <c r="P205" s="47"/>
    </row>
    <row r="206" spans="1:16" x14ac:dyDescent="0.35">
      <c r="A206" s="47" t="s">
        <v>691</v>
      </c>
      <c r="B206" s="47" t="s">
        <v>516</v>
      </c>
      <c r="C206" s="46" t="s">
        <v>531</v>
      </c>
      <c r="D206" s="48">
        <v>45444</v>
      </c>
      <c r="E206" s="46" t="s">
        <v>589</v>
      </c>
      <c r="F206" s="46" t="s">
        <v>471</v>
      </c>
      <c r="G206" s="48">
        <v>45457</v>
      </c>
      <c r="H206" s="48">
        <v>45457</v>
      </c>
      <c r="I206" s="46" t="s">
        <v>387</v>
      </c>
      <c r="J206" s="46">
        <v>66.73</v>
      </c>
      <c r="K206" s="46">
        <v>880.84</v>
      </c>
      <c r="L206" s="46">
        <v>0</v>
      </c>
      <c r="M206" s="46">
        <v>0</v>
      </c>
      <c r="N206" s="48">
        <v>45461</v>
      </c>
      <c r="O206" s="47"/>
      <c r="P206" s="47"/>
    </row>
    <row r="207" spans="1:16" x14ac:dyDescent="0.35">
      <c r="A207" s="47" t="s">
        <v>691</v>
      </c>
      <c r="B207" s="47" t="s">
        <v>516</v>
      </c>
      <c r="C207" s="46" t="s">
        <v>531</v>
      </c>
      <c r="D207" s="48">
        <v>45444</v>
      </c>
      <c r="E207" s="46" t="s">
        <v>589</v>
      </c>
      <c r="F207" s="46" t="s">
        <v>685</v>
      </c>
      <c r="G207" s="48">
        <v>45457</v>
      </c>
      <c r="H207" s="48">
        <v>45457</v>
      </c>
      <c r="I207" s="46" t="s">
        <v>387</v>
      </c>
      <c r="J207" s="46">
        <v>66.73</v>
      </c>
      <c r="K207" s="46">
        <v>-880.84</v>
      </c>
      <c r="L207" s="46">
        <v>0</v>
      </c>
      <c r="M207" s="46">
        <v>0</v>
      </c>
      <c r="N207" s="48">
        <v>45461</v>
      </c>
      <c r="O207" s="47"/>
      <c r="P207" s="47"/>
    </row>
    <row r="208" spans="1:16" x14ac:dyDescent="0.35">
      <c r="A208" s="52" t="s">
        <v>691</v>
      </c>
      <c r="B208" s="52" t="s">
        <v>516</v>
      </c>
      <c r="C208" s="50" t="s">
        <v>531</v>
      </c>
      <c r="D208" s="51">
        <v>45444</v>
      </c>
      <c r="E208" s="50" t="s">
        <v>589</v>
      </c>
      <c r="F208" s="50" t="s">
        <v>414</v>
      </c>
      <c r="G208" s="51">
        <v>45444</v>
      </c>
      <c r="H208" s="51">
        <v>45457</v>
      </c>
      <c r="I208" s="50" t="s">
        <v>387</v>
      </c>
      <c r="J208" s="50">
        <v>66.73</v>
      </c>
      <c r="K208" s="50">
        <v>880.84</v>
      </c>
      <c r="L208" s="50">
        <v>0</v>
      </c>
      <c r="M208" s="46">
        <v>0</v>
      </c>
      <c r="N208" s="48">
        <v>45461</v>
      </c>
      <c r="O208" s="47"/>
      <c r="P208" s="47"/>
    </row>
    <row r="209" spans="1:16" x14ac:dyDescent="0.35">
      <c r="A209" s="52" t="s">
        <v>722</v>
      </c>
      <c r="B209" s="52" t="s">
        <v>516</v>
      </c>
      <c r="C209" s="50" t="s">
        <v>723</v>
      </c>
      <c r="D209" s="51">
        <v>45444</v>
      </c>
      <c r="E209" s="50" t="s">
        <v>534</v>
      </c>
      <c r="F209" s="50" t="s">
        <v>414</v>
      </c>
      <c r="G209" s="51">
        <v>45444</v>
      </c>
      <c r="H209" s="51">
        <v>45456</v>
      </c>
      <c r="I209" s="50" t="s">
        <v>387</v>
      </c>
      <c r="J209" s="50">
        <v>200</v>
      </c>
      <c r="K209" s="50">
        <v>240</v>
      </c>
      <c r="L209" s="50">
        <v>0</v>
      </c>
      <c r="M209" s="46">
        <v>0</v>
      </c>
      <c r="N209" s="48">
        <v>45461</v>
      </c>
      <c r="O209" s="47"/>
      <c r="P209" s="47"/>
    </row>
    <row r="210" spans="1:16" x14ac:dyDescent="0.35">
      <c r="A210" s="52" t="s">
        <v>724</v>
      </c>
      <c r="B210" s="52" t="s">
        <v>516</v>
      </c>
      <c r="C210" s="50" t="s">
        <v>723</v>
      </c>
      <c r="D210" s="51">
        <v>45444</v>
      </c>
      <c r="E210" s="50" t="s">
        <v>534</v>
      </c>
      <c r="F210" s="50" t="s">
        <v>414</v>
      </c>
      <c r="G210" s="51">
        <v>45444</v>
      </c>
      <c r="H210" s="51">
        <v>45456</v>
      </c>
      <c r="I210" s="50" t="s">
        <v>387</v>
      </c>
      <c r="J210" s="50">
        <v>140</v>
      </c>
      <c r="K210" s="50">
        <v>168</v>
      </c>
      <c r="L210" s="50">
        <v>0</v>
      </c>
      <c r="M210" s="46">
        <v>0</v>
      </c>
      <c r="N210" s="48">
        <v>45461</v>
      </c>
      <c r="O210" s="47"/>
      <c r="P210" s="47"/>
    </row>
    <row r="211" spans="1:16" x14ac:dyDescent="0.35">
      <c r="A211" s="47" t="s">
        <v>725</v>
      </c>
      <c r="B211" s="47" t="s">
        <v>516</v>
      </c>
      <c r="C211" s="46" t="s">
        <v>726</v>
      </c>
      <c r="D211" s="48">
        <v>38018</v>
      </c>
      <c r="E211" s="46" t="s">
        <v>727</v>
      </c>
      <c r="F211" s="46" t="s">
        <v>414</v>
      </c>
      <c r="G211" s="48">
        <v>45444</v>
      </c>
      <c r="H211" s="48">
        <v>45467</v>
      </c>
      <c r="I211" s="46" t="s">
        <v>387</v>
      </c>
      <c r="J211" s="46">
        <v>112.6</v>
      </c>
      <c r="K211" s="46">
        <v>0</v>
      </c>
      <c r="L211" s="46">
        <v>2.25</v>
      </c>
      <c r="M211" s="46">
        <v>0</v>
      </c>
      <c r="N211" s="48">
        <v>45468</v>
      </c>
      <c r="O211" s="47" t="s">
        <v>728</v>
      </c>
      <c r="P211" s="47" t="s">
        <v>729</v>
      </c>
    </row>
    <row r="212" spans="1:16" x14ac:dyDescent="0.35">
      <c r="A212" s="47" t="s">
        <v>730</v>
      </c>
      <c r="B212" s="47" t="s">
        <v>516</v>
      </c>
      <c r="C212" s="46" t="s">
        <v>523</v>
      </c>
      <c r="D212" s="48">
        <v>43887</v>
      </c>
      <c r="E212" s="46" t="s">
        <v>400</v>
      </c>
      <c r="F212" s="46" t="s">
        <v>386</v>
      </c>
      <c r="G212" s="48">
        <v>45469</v>
      </c>
      <c r="H212" s="48">
        <v>45468</v>
      </c>
      <c r="I212" s="46" t="s">
        <v>393</v>
      </c>
      <c r="J212" s="49">
        <v>27422.13</v>
      </c>
      <c r="K212" s="46">
        <v>0</v>
      </c>
      <c r="L212" s="46">
        <v>14.58</v>
      </c>
      <c r="M212" s="46">
        <v>0</v>
      </c>
      <c r="N212" s="48">
        <v>45468</v>
      </c>
      <c r="O212" s="47"/>
      <c r="P212" s="47"/>
    </row>
    <row r="213" spans="1:16" x14ac:dyDescent="0.35">
      <c r="A213" s="47" t="s">
        <v>731</v>
      </c>
      <c r="B213" s="47" t="s">
        <v>516</v>
      </c>
      <c r="C213" s="46" t="s">
        <v>732</v>
      </c>
      <c r="D213" s="48">
        <v>43944</v>
      </c>
      <c r="E213" s="46" t="s">
        <v>397</v>
      </c>
      <c r="F213" s="46" t="s">
        <v>386</v>
      </c>
      <c r="G213" s="48">
        <v>45466</v>
      </c>
      <c r="H213" s="48">
        <v>45464</v>
      </c>
      <c r="I213" s="46" t="s">
        <v>393</v>
      </c>
      <c r="J213" s="49">
        <v>63500</v>
      </c>
      <c r="K213" s="46">
        <v>0</v>
      </c>
      <c r="L213" s="46">
        <v>32.630000000000003</v>
      </c>
      <c r="M213" s="46">
        <v>0</v>
      </c>
      <c r="N213" s="48">
        <v>45468</v>
      </c>
      <c r="O213" s="47"/>
      <c r="P213" s="47"/>
    </row>
    <row r="214" spans="1:16" x14ac:dyDescent="0.35">
      <c r="A214" s="47" t="s">
        <v>733</v>
      </c>
      <c r="B214" s="47" t="s">
        <v>516</v>
      </c>
      <c r="C214" s="46" t="s">
        <v>732</v>
      </c>
      <c r="D214" s="48">
        <v>43944</v>
      </c>
      <c r="E214" s="46" t="s">
        <v>404</v>
      </c>
      <c r="F214" s="46" t="s">
        <v>386</v>
      </c>
      <c r="G214" s="48">
        <v>45466</v>
      </c>
      <c r="H214" s="48">
        <v>45464</v>
      </c>
      <c r="I214" s="46" t="s">
        <v>393</v>
      </c>
      <c r="J214" s="49">
        <v>79231.28</v>
      </c>
      <c r="K214" s="46">
        <v>0</v>
      </c>
      <c r="L214" s="46">
        <v>39.18</v>
      </c>
      <c r="M214" s="46">
        <v>0</v>
      </c>
      <c r="N214" s="48">
        <v>45468</v>
      </c>
      <c r="O214" s="47"/>
      <c r="P214" s="47"/>
    </row>
    <row r="215" spans="1:16" x14ac:dyDescent="0.35">
      <c r="A215" s="47" t="s">
        <v>734</v>
      </c>
      <c r="B215" s="47" t="s">
        <v>516</v>
      </c>
      <c r="C215" s="46" t="s">
        <v>544</v>
      </c>
      <c r="D215" s="48">
        <v>44277</v>
      </c>
      <c r="E215" s="46" t="s">
        <v>697</v>
      </c>
      <c r="F215" s="46" t="s">
        <v>386</v>
      </c>
      <c r="G215" s="48">
        <v>45465</v>
      </c>
      <c r="H215" s="48">
        <v>45464</v>
      </c>
      <c r="I215" s="46" t="s">
        <v>393</v>
      </c>
      <c r="J215" s="49">
        <v>163200.24</v>
      </c>
      <c r="K215" s="46">
        <v>0</v>
      </c>
      <c r="L215" s="46">
        <v>88.68</v>
      </c>
      <c r="M215" s="46">
        <v>0</v>
      </c>
      <c r="N215" s="48">
        <v>45468</v>
      </c>
      <c r="O215" s="47"/>
      <c r="P215" s="47"/>
    </row>
    <row r="216" spans="1:16" x14ac:dyDescent="0.35">
      <c r="A216" s="47" t="s">
        <v>735</v>
      </c>
      <c r="B216" s="47" t="s">
        <v>516</v>
      </c>
      <c r="C216" s="46" t="s">
        <v>556</v>
      </c>
      <c r="D216" s="48">
        <v>44399</v>
      </c>
      <c r="E216" s="46" t="s">
        <v>400</v>
      </c>
      <c r="F216" s="46" t="s">
        <v>386</v>
      </c>
      <c r="G216" s="48">
        <v>45465</v>
      </c>
      <c r="H216" s="48">
        <v>45464</v>
      </c>
      <c r="I216" s="46" t="s">
        <v>393</v>
      </c>
      <c r="J216" s="49">
        <v>187595.51</v>
      </c>
      <c r="K216" s="46">
        <v>0</v>
      </c>
      <c r="L216" s="46">
        <v>43.09</v>
      </c>
      <c r="M216" s="46">
        <v>0</v>
      </c>
      <c r="N216" s="48">
        <v>45468</v>
      </c>
      <c r="O216" s="47"/>
      <c r="P216" s="47"/>
    </row>
    <row r="217" spans="1:16" x14ac:dyDescent="0.35">
      <c r="A217" s="47" t="s">
        <v>736</v>
      </c>
      <c r="B217" s="47" t="s">
        <v>516</v>
      </c>
      <c r="C217" s="46" t="s">
        <v>556</v>
      </c>
      <c r="D217" s="48">
        <v>44400</v>
      </c>
      <c r="E217" s="46" t="s">
        <v>400</v>
      </c>
      <c r="F217" s="46" t="s">
        <v>386</v>
      </c>
      <c r="G217" s="48">
        <v>45466</v>
      </c>
      <c r="H217" s="48">
        <v>45464</v>
      </c>
      <c r="I217" s="46" t="s">
        <v>393</v>
      </c>
      <c r="J217" s="49">
        <v>36828.89</v>
      </c>
      <c r="K217" s="46">
        <v>0</v>
      </c>
      <c r="L217" s="46">
        <v>8.4</v>
      </c>
      <c r="M217" s="46">
        <v>0</v>
      </c>
      <c r="N217" s="48">
        <v>45468</v>
      </c>
      <c r="O217" s="47"/>
      <c r="P217" s="47"/>
    </row>
    <row r="218" spans="1:16" x14ac:dyDescent="0.35">
      <c r="A218" s="47" t="s">
        <v>594</v>
      </c>
      <c r="B218" s="47" t="s">
        <v>516</v>
      </c>
      <c r="C218" s="46" t="s">
        <v>595</v>
      </c>
      <c r="D218" s="48">
        <v>44927</v>
      </c>
      <c r="E218" s="46" t="s">
        <v>547</v>
      </c>
      <c r="F218" s="46" t="s">
        <v>471</v>
      </c>
      <c r="G218" s="48">
        <v>45467</v>
      </c>
      <c r="H218" s="48">
        <v>45467</v>
      </c>
      <c r="I218" s="46" t="s">
        <v>596</v>
      </c>
      <c r="J218" s="49">
        <v>2970.3</v>
      </c>
      <c r="K218" s="46">
        <v>89.11</v>
      </c>
      <c r="L218" s="46">
        <v>0</v>
      </c>
      <c r="M218" s="46">
        <v>0</v>
      </c>
      <c r="N218" s="48">
        <v>45468</v>
      </c>
      <c r="O218" s="47"/>
      <c r="P218" s="47"/>
    </row>
    <row r="219" spans="1:16" x14ac:dyDescent="0.35">
      <c r="A219" s="47" t="s">
        <v>597</v>
      </c>
      <c r="B219" s="47" t="s">
        <v>516</v>
      </c>
      <c r="C219" s="46" t="s">
        <v>595</v>
      </c>
      <c r="D219" s="48">
        <v>44896</v>
      </c>
      <c r="E219" s="46" t="s">
        <v>547</v>
      </c>
      <c r="F219" s="46" t="s">
        <v>471</v>
      </c>
      <c r="G219" s="48">
        <v>45467</v>
      </c>
      <c r="H219" s="48">
        <v>45467</v>
      </c>
      <c r="I219" s="46" t="s">
        <v>596</v>
      </c>
      <c r="J219" s="49">
        <v>2970.3</v>
      </c>
      <c r="K219" s="46">
        <v>89.11</v>
      </c>
      <c r="L219" s="46">
        <v>0</v>
      </c>
      <c r="M219" s="46">
        <v>0</v>
      </c>
      <c r="N219" s="48">
        <v>45468</v>
      </c>
      <c r="O219" s="47"/>
      <c r="P219" s="47"/>
    </row>
    <row r="220" spans="1:16" x14ac:dyDescent="0.35">
      <c r="A220" s="47" t="s">
        <v>737</v>
      </c>
      <c r="B220" s="47" t="s">
        <v>516</v>
      </c>
      <c r="C220" s="46" t="s">
        <v>578</v>
      </c>
      <c r="D220" s="48">
        <v>44827</v>
      </c>
      <c r="E220" s="46" t="s">
        <v>392</v>
      </c>
      <c r="F220" s="46" t="s">
        <v>386</v>
      </c>
      <c r="G220" s="48">
        <v>45466</v>
      </c>
      <c r="H220" s="48">
        <v>45464</v>
      </c>
      <c r="I220" s="46" t="s">
        <v>393</v>
      </c>
      <c r="J220" s="49">
        <v>9687.0300000000007</v>
      </c>
      <c r="K220" s="46">
        <v>0</v>
      </c>
      <c r="L220" s="46">
        <v>5.35</v>
      </c>
      <c r="M220" s="46">
        <v>0</v>
      </c>
      <c r="N220" s="48">
        <v>45468</v>
      </c>
      <c r="O220" s="47"/>
      <c r="P220" s="47"/>
    </row>
    <row r="221" spans="1:16" x14ac:dyDescent="0.35">
      <c r="A221" s="46"/>
      <c r="B221" s="48"/>
      <c r="C221" s="46"/>
      <c r="D221" s="46"/>
      <c r="E221" s="48"/>
      <c r="F221" s="48"/>
      <c r="G221" s="46"/>
      <c r="H221" s="46"/>
      <c r="I221" s="46"/>
      <c r="J221" s="46"/>
      <c r="K221" s="46"/>
      <c r="L221" s="48"/>
      <c r="M221" s="47"/>
      <c r="N221" s="47"/>
      <c r="O221" s="47"/>
    </row>
    <row r="222" spans="1:16" x14ac:dyDescent="0.35">
      <c r="A222" s="46"/>
      <c r="B222" s="48"/>
      <c r="C222" s="46"/>
      <c r="D222" s="46"/>
      <c r="E222" s="48"/>
      <c r="F222" s="48"/>
      <c r="G222" s="46"/>
      <c r="H222" s="46"/>
      <c r="I222" s="46"/>
      <c r="J222" s="50" t="s">
        <v>174</v>
      </c>
      <c r="K222" s="56">
        <v>14178.79</v>
      </c>
      <c r="L222" s="48"/>
      <c r="M222" s="47"/>
      <c r="N222" s="47"/>
      <c r="O222" s="47"/>
    </row>
    <row r="223" spans="1:16" x14ac:dyDescent="0.35">
      <c r="A223" s="46"/>
      <c r="B223" s="48"/>
      <c r="C223" s="46"/>
      <c r="D223" s="46"/>
      <c r="E223" s="48"/>
      <c r="F223" s="48"/>
      <c r="G223" s="46"/>
      <c r="H223" s="46"/>
      <c r="I223" s="46"/>
      <c r="J223" s="50" t="s">
        <v>752</v>
      </c>
      <c r="K223" s="56">
        <v>2549.48</v>
      </c>
      <c r="L223" s="48"/>
      <c r="M223" s="47"/>
      <c r="N223" s="47"/>
      <c r="O223" s="47"/>
    </row>
    <row r="224" spans="1:16" x14ac:dyDescent="0.35">
      <c r="A224" s="50"/>
      <c r="B224" s="51"/>
      <c r="C224" s="50"/>
      <c r="D224" s="50"/>
      <c r="E224" s="51"/>
      <c r="F224" s="51"/>
      <c r="G224" s="50"/>
      <c r="H224" s="50"/>
      <c r="I224" s="50"/>
      <c r="J224" s="50"/>
      <c r="K224" s="50"/>
      <c r="L224" s="51"/>
      <c r="M224" s="52"/>
      <c r="N224" s="52"/>
      <c r="O224" s="47"/>
    </row>
    <row r="225" spans="1:15" x14ac:dyDescent="0.35">
      <c r="A225" s="50"/>
      <c r="B225" s="51"/>
      <c r="C225" s="50"/>
      <c r="D225" s="50"/>
      <c r="E225" s="51"/>
      <c r="F225" s="51"/>
      <c r="G225" s="50"/>
      <c r="H225" s="50"/>
      <c r="I225" s="50"/>
      <c r="J225" s="50"/>
      <c r="K225" s="50"/>
      <c r="L225" s="51"/>
      <c r="M225" s="52"/>
      <c r="N225" s="52"/>
      <c r="O225" s="47"/>
    </row>
    <row r="226" spans="1:15" x14ac:dyDescent="0.35">
      <c r="A226" s="50"/>
      <c r="B226" s="51"/>
      <c r="C226" s="50"/>
      <c r="D226" s="50"/>
      <c r="E226" s="51"/>
      <c r="F226" s="51"/>
      <c r="G226" s="50"/>
      <c r="H226" s="50"/>
      <c r="I226" s="50"/>
      <c r="J226" s="50"/>
      <c r="K226" s="50"/>
      <c r="L226" s="51"/>
      <c r="M226" s="52"/>
      <c r="N226" s="52"/>
      <c r="O226" s="47"/>
    </row>
    <row r="227" spans="1:15" x14ac:dyDescent="0.35">
      <c r="A227" s="46"/>
      <c r="B227" s="48"/>
      <c r="C227" s="46"/>
      <c r="D227" s="46"/>
      <c r="E227" s="48"/>
      <c r="F227" s="48"/>
      <c r="G227" s="46"/>
      <c r="H227" s="49"/>
      <c r="I227" s="46"/>
      <c r="J227" s="46"/>
      <c r="K227" s="46"/>
      <c r="L227" s="48"/>
      <c r="M227" s="47"/>
      <c r="N227" s="47"/>
      <c r="O227" s="47"/>
    </row>
    <row r="228" spans="1:15" x14ac:dyDescent="0.35">
      <c r="A228" s="46"/>
      <c r="B228" s="48"/>
      <c r="C228" s="46"/>
      <c r="D228" s="46"/>
      <c r="E228" s="48"/>
      <c r="F228" s="48"/>
      <c r="G228" s="46"/>
      <c r="H228" s="49"/>
      <c r="I228" s="46"/>
      <c r="J228" s="46"/>
      <c r="K228" s="46"/>
      <c r="L228" s="48"/>
      <c r="M228" s="47"/>
      <c r="N228" s="47"/>
      <c r="O228" s="47"/>
    </row>
    <row r="229" spans="1:15" x14ac:dyDescent="0.35">
      <c r="A229" s="46"/>
      <c r="B229" s="48"/>
      <c r="C229" s="46"/>
      <c r="D229" s="46"/>
      <c r="E229" s="48"/>
      <c r="F229" s="48"/>
      <c r="G229" s="46"/>
      <c r="H229" s="49"/>
      <c r="I229" s="46"/>
      <c r="J229" s="46"/>
      <c r="K229" s="46"/>
      <c r="L229" s="48"/>
      <c r="M229" s="47"/>
      <c r="N229" s="47"/>
      <c r="O229" s="47"/>
    </row>
    <row r="230" spans="1:15" x14ac:dyDescent="0.35">
      <c r="A230" s="46"/>
      <c r="B230" s="48"/>
      <c r="C230" s="46"/>
      <c r="D230" s="46"/>
      <c r="E230" s="48"/>
      <c r="F230" s="48"/>
      <c r="G230" s="46"/>
      <c r="H230" s="49"/>
      <c r="I230" s="46"/>
      <c r="J230" s="46"/>
      <c r="K230" s="46"/>
      <c r="L230" s="48"/>
      <c r="M230" s="47"/>
      <c r="N230" s="47"/>
      <c r="O230" s="47"/>
    </row>
    <row r="231" spans="1:15" x14ac:dyDescent="0.35">
      <c r="A231" s="46"/>
      <c r="B231" s="48"/>
      <c r="C231" s="46"/>
      <c r="D231" s="46"/>
      <c r="E231" s="48"/>
      <c r="F231" s="48"/>
      <c r="G231" s="46"/>
      <c r="H231" s="49"/>
      <c r="I231" s="46"/>
      <c r="J231" s="46"/>
      <c r="K231" s="46"/>
      <c r="L231" s="48"/>
      <c r="M231" s="47"/>
      <c r="N231" s="47"/>
      <c r="O231" s="47"/>
    </row>
    <row r="232" spans="1:15" x14ac:dyDescent="0.35">
      <c r="A232" s="46"/>
      <c r="B232" s="48"/>
      <c r="C232" s="46"/>
      <c r="D232" s="46"/>
      <c r="E232" s="48"/>
      <c r="F232" s="48"/>
      <c r="G232" s="46"/>
      <c r="H232" s="49"/>
      <c r="I232" s="46"/>
      <c r="J232" s="46"/>
      <c r="K232" s="46"/>
      <c r="L232" s="48"/>
      <c r="M232" s="47"/>
      <c r="N232" s="47"/>
      <c r="O232" s="47"/>
    </row>
    <row r="233" spans="1:15" x14ac:dyDescent="0.35">
      <c r="A233" s="46"/>
      <c r="B233" s="48"/>
      <c r="C233" s="46"/>
      <c r="D233" s="46"/>
      <c r="E233" s="48"/>
      <c r="F233" s="48"/>
      <c r="G233" s="46"/>
      <c r="H233" s="49"/>
      <c r="I233" s="46"/>
      <c r="J233" s="46"/>
      <c r="K233" s="46"/>
      <c r="L233" s="48"/>
      <c r="M233" s="47"/>
      <c r="N233" s="47"/>
      <c r="O233" s="47"/>
    </row>
    <row r="234" spans="1:15" x14ac:dyDescent="0.35">
      <c r="A234" s="46"/>
      <c r="B234" s="48"/>
      <c r="C234" s="46"/>
      <c r="D234" s="46"/>
      <c r="E234" s="48"/>
      <c r="F234" s="48"/>
      <c r="G234" s="46"/>
      <c r="H234" s="49"/>
      <c r="I234" s="46"/>
      <c r="J234" s="46"/>
      <c r="K234" s="46"/>
      <c r="L234" s="48"/>
      <c r="M234" s="47"/>
      <c r="N234" s="47"/>
      <c r="O234" s="47"/>
    </row>
    <row r="235" spans="1:15" x14ac:dyDescent="0.35">
      <c r="A235" s="46"/>
      <c r="B235" s="48"/>
      <c r="C235" s="46"/>
      <c r="D235" s="46"/>
      <c r="E235" s="48"/>
      <c r="F235" s="48"/>
      <c r="G235" s="46"/>
      <c r="H235" s="49"/>
      <c r="I235" s="46"/>
      <c r="J235" s="46"/>
      <c r="K235" s="46"/>
      <c r="L235" s="48"/>
      <c r="M235" s="47"/>
      <c r="N235" s="47"/>
      <c r="O235" s="47"/>
    </row>
    <row r="236" spans="1:15" x14ac:dyDescent="0.35">
      <c r="A236" s="46"/>
      <c r="B236" s="48"/>
      <c r="C236" s="46"/>
      <c r="D236" s="46"/>
      <c r="E236" s="48"/>
      <c r="F236" s="48"/>
      <c r="G236" s="46"/>
      <c r="H236" s="49"/>
      <c r="I236" s="46"/>
      <c r="J236" s="46"/>
      <c r="K236" s="46"/>
      <c r="L236" s="48"/>
      <c r="M236" s="47"/>
      <c r="N236" s="47"/>
      <c r="O236" s="47"/>
    </row>
    <row r="237" spans="1:15" x14ac:dyDescent="0.35">
      <c r="A237" s="46"/>
      <c r="B237" s="48"/>
      <c r="C237" s="46"/>
      <c r="D237" s="46"/>
      <c r="E237" s="48"/>
      <c r="F237" s="48"/>
      <c r="G237" s="46"/>
      <c r="H237" s="49"/>
      <c r="I237" s="46"/>
      <c r="J237" s="46"/>
      <c r="K237" s="46"/>
      <c r="L237" s="48"/>
      <c r="M237" s="47"/>
      <c r="N237" s="47"/>
      <c r="O237" s="47"/>
    </row>
    <row r="238" spans="1:15" x14ac:dyDescent="0.35">
      <c r="A238" s="46"/>
      <c r="B238" s="48"/>
      <c r="C238" s="46"/>
      <c r="D238" s="46"/>
      <c r="E238" s="48"/>
      <c r="F238" s="48"/>
      <c r="G238" s="46"/>
      <c r="H238" s="49"/>
      <c r="I238" s="46"/>
      <c r="J238" s="46"/>
      <c r="K238" s="46"/>
      <c r="L238" s="48"/>
      <c r="M238" s="47"/>
      <c r="N238" s="47"/>
      <c r="O238" s="47"/>
    </row>
    <row r="239" spans="1:15" x14ac:dyDescent="0.35">
      <c r="A239" s="46"/>
      <c r="B239" s="48"/>
      <c r="C239" s="46"/>
      <c r="D239" s="46"/>
      <c r="E239" s="48"/>
      <c r="F239" s="48"/>
      <c r="G239" s="46"/>
      <c r="H239" s="46"/>
      <c r="I239" s="46"/>
      <c r="J239" s="46"/>
      <c r="K239" s="46"/>
      <c r="L239" s="48"/>
      <c r="M239" s="47"/>
      <c r="N239" s="47"/>
      <c r="O239" s="47"/>
    </row>
    <row r="240" spans="1:15" x14ac:dyDescent="0.35">
      <c r="A240" s="46"/>
      <c r="B240" s="48"/>
      <c r="C240" s="46"/>
      <c r="D240" s="46"/>
      <c r="E240" s="48"/>
      <c r="F240" s="48"/>
      <c r="G240" s="46"/>
      <c r="H240" s="49"/>
      <c r="I240" s="46"/>
      <c r="J240" s="46"/>
      <c r="K240" s="46"/>
      <c r="L240" s="48"/>
      <c r="M240" s="47"/>
      <c r="N240" s="47"/>
      <c r="O240" s="47"/>
    </row>
    <row r="241" spans="1:15" x14ac:dyDescent="0.35">
      <c r="A241" s="46"/>
      <c r="B241" s="48"/>
      <c r="C241" s="46"/>
      <c r="D241" s="46"/>
      <c r="E241" s="48"/>
      <c r="F241" s="48"/>
      <c r="G241" s="46"/>
      <c r="H241" s="49"/>
      <c r="I241" s="46"/>
      <c r="J241" s="46"/>
      <c r="K241" s="46"/>
      <c r="L241" s="48"/>
      <c r="M241" s="47"/>
      <c r="N241" s="47"/>
      <c r="O241" s="47"/>
    </row>
    <row r="242" spans="1:15" x14ac:dyDescent="0.35">
      <c r="A242" s="46"/>
      <c r="B242" s="48"/>
      <c r="C242" s="46"/>
      <c r="D242" s="46"/>
      <c r="E242" s="48"/>
      <c r="F242" s="48"/>
      <c r="G242" s="46"/>
      <c r="H242" s="49"/>
      <c r="I242" s="46"/>
      <c r="J242" s="46"/>
      <c r="K242" s="46"/>
      <c r="L242" s="48"/>
      <c r="M242" s="47"/>
      <c r="N242" s="47"/>
      <c r="O242" s="47"/>
    </row>
    <row r="243" spans="1:15" x14ac:dyDescent="0.35">
      <c r="A243" s="46"/>
      <c r="B243" s="48"/>
      <c r="C243" s="46"/>
      <c r="D243" s="46"/>
      <c r="E243" s="48"/>
      <c r="F243" s="48"/>
      <c r="G243" s="46"/>
      <c r="H243" s="49"/>
      <c r="I243" s="46"/>
      <c r="J243" s="46"/>
      <c r="K243" s="46"/>
      <c r="L243" s="48"/>
      <c r="M243" s="47"/>
      <c r="N243" s="47"/>
      <c r="O243" s="47"/>
    </row>
    <row r="244" spans="1:15" x14ac:dyDescent="0.35">
      <c r="A244" s="46"/>
      <c r="B244" s="48"/>
      <c r="C244" s="46"/>
      <c r="D244" s="46"/>
      <c r="E244" s="48"/>
      <c r="F244" s="48"/>
      <c r="G244" s="46"/>
      <c r="H244" s="49"/>
      <c r="I244" s="46"/>
      <c r="J244" s="46"/>
      <c r="K244" s="46"/>
      <c r="L244" s="48"/>
      <c r="M244" s="47"/>
      <c r="N244" s="47"/>
      <c r="O244" s="47"/>
    </row>
    <row r="245" spans="1:15" x14ac:dyDescent="0.35">
      <c r="A245" s="46"/>
      <c r="B245" s="48"/>
      <c r="C245" s="46"/>
      <c r="D245" s="46"/>
      <c r="E245" s="48"/>
      <c r="F245" s="48"/>
      <c r="G245" s="46"/>
      <c r="H245" s="49"/>
      <c r="I245" s="46"/>
      <c r="J245" s="46"/>
      <c r="K245" s="46"/>
      <c r="L245" s="48"/>
      <c r="M245" s="47"/>
      <c r="N245" s="47"/>
      <c r="O245" s="47"/>
    </row>
    <row r="246" spans="1:15" x14ac:dyDescent="0.35">
      <c r="A246" s="46"/>
      <c r="B246" s="48"/>
      <c r="C246" s="46"/>
      <c r="D246" s="46"/>
      <c r="E246" s="48"/>
      <c r="F246" s="48"/>
      <c r="G246" s="46"/>
      <c r="H246" s="49"/>
      <c r="I246" s="46"/>
      <c r="J246" s="46"/>
      <c r="K246" s="46"/>
      <c r="L246" s="48"/>
      <c r="M246" s="47"/>
      <c r="N246" s="47"/>
      <c r="O246" s="47"/>
    </row>
    <row r="247" spans="1:15" x14ac:dyDescent="0.35">
      <c r="A247" s="46"/>
      <c r="B247" s="48"/>
      <c r="C247" s="46"/>
      <c r="D247" s="46"/>
      <c r="E247" s="48"/>
      <c r="F247" s="48"/>
      <c r="G247" s="46"/>
      <c r="H247" s="49"/>
      <c r="I247" s="46"/>
      <c r="J247" s="46"/>
      <c r="K247" s="46"/>
      <c r="L247" s="48"/>
      <c r="M247" s="47"/>
      <c r="N247" s="47"/>
      <c r="O247" s="47"/>
    </row>
    <row r="248" spans="1:15" x14ac:dyDescent="0.35">
      <c r="A248" s="46"/>
      <c r="B248" s="48"/>
      <c r="C248" s="46"/>
      <c r="D248" s="46"/>
      <c r="E248" s="48"/>
      <c r="F248" s="48"/>
      <c r="G248" s="46"/>
      <c r="H248" s="46"/>
      <c r="I248" s="46"/>
      <c r="J248" s="46"/>
      <c r="K248" s="46"/>
      <c r="L248" s="48"/>
      <c r="M248" s="47"/>
      <c r="N248" s="47"/>
      <c r="O248" s="47"/>
    </row>
    <row r="249" spans="1:15" x14ac:dyDescent="0.35">
      <c r="A249" s="46"/>
      <c r="B249" s="48"/>
      <c r="C249" s="46"/>
      <c r="D249" s="46"/>
      <c r="E249" s="48"/>
      <c r="F249" s="48"/>
      <c r="G249" s="46"/>
      <c r="H249" s="46"/>
      <c r="I249" s="46"/>
      <c r="J249" s="46"/>
      <c r="K249" s="46"/>
      <c r="L249" s="48"/>
      <c r="M249" s="47"/>
      <c r="N249" s="47"/>
      <c r="O249" s="47"/>
    </row>
    <row r="250" spans="1:15" x14ac:dyDescent="0.35">
      <c r="A250" s="46"/>
      <c r="B250" s="48"/>
      <c r="C250" s="46"/>
      <c r="D250" s="46"/>
      <c r="E250" s="48"/>
      <c r="F250" s="48"/>
      <c r="G250" s="46"/>
      <c r="H250" s="49"/>
      <c r="I250" s="46"/>
      <c r="J250" s="46"/>
      <c r="K250" s="46"/>
      <c r="L250" s="48"/>
      <c r="M250" s="47"/>
      <c r="N250" s="47"/>
      <c r="O250" s="47"/>
    </row>
    <row r="251" spans="1:15" x14ac:dyDescent="0.35">
      <c r="A251" s="46"/>
      <c r="B251" s="48"/>
      <c r="C251" s="46"/>
      <c r="D251" s="46"/>
      <c r="E251" s="48"/>
      <c r="F251" s="48"/>
      <c r="G251" s="46"/>
      <c r="H251" s="49"/>
      <c r="I251" s="46"/>
      <c r="J251" s="46"/>
      <c r="K251" s="46"/>
      <c r="L251" s="48"/>
      <c r="M251" s="47"/>
      <c r="N251" s="47"/>
      <c r="O251" s="47"/>
    </row>
    <row r="252" spans="1:15" x14ac:dyDescent="0.35">
      <c r="A252" s="46"/>
      <c r="B252" s="48"/>
      <c r="C252" s="46"/>
      <c r="D252" s="46"/>
      <c r="E252" s="48"/>
      <c r="F252" s="48"/>
      <c r="G252" s="46"/>
      <c r="H252" s="49"/>
      <c r="I252" s="46"/>
      <c r="J252" s="46"/>
      <c r="K252" s="46"/>
      <c r="L252" s="48"/>
      <c r="M252" s="47"/>
      <c r="N252" s="47"/>
      <c r="O252" s="47"/>
    </row>
    <row r="253" spans="1:15" x14ac:dyDescent="0.35">
      <c r="A253" s="46"/>
      <c r="B253" s="48"/>
      <c r="C253" s="46"/>
      <c r="D253" s="46"/>
      <c r="E253" s="48"/>
      <c r="F253" s="48"/>
      <c r="G253" s="46"/>
      <c r="H253" s="46"/>
      <c r="I253" s="46"/>
      <c r="J253" s="46"/>
      <c r="K253" s="46"/>
      <c r="L253" s="48"/>
      <c r="M253" s="47"/>
      <c r="N253" s="47"/>
      <c r="O253" s="47"/>
    </row>
    <row r="254" spans="1:15" x14ac:dyDescent="0.35">
      <c r="A254" s="46"/>
      <c r="B254" s="48"/>
      <c r="C254" s="46"/>
      <c r="D254" s="46"/>
      <c r="E254" s="48"/>
      <c r="F254" s="48"/>
      <c r="G254" s="46"/>
      <c r="H254" s="49"/>
      <c r="I254" s="46"/>
      <c r="J254" s="46"/>
      <c r="K254" s="46"/>
      <c r="L254" s="48"/>
      <c r="M254" s="47"/>
      <c r="N254" s="47"/>
      <c r="O254" s="47"/>
    </row>
    <row r="255" spans="1:15" x14ac:dyDescent="0.35">
      <c r="A255" s="46"/>
      <c r="B255" s="48"/>
      <c r="C255" s="46"/>
      <c r="D255" s="46"/>
      <c r="E255" s="48"/>
      <c r="F255" s="48"/>
      <c r="G255" s="46"/>
      <c r="H255" s="49"/>
      <c r="I255" s="46"/>
      <c r="J255" s="46"/>
      <c r="K255" s="46"/>
      <c r="L255" s="48"/>
      <c r="M255" s="47"/>
      <c r="N255" s="47"/>
      <c r="O255" s="47"/>
    </row>
    <row r="256" spans="1:15" x14ac:dyDescent="0.35">
      <c r="A256" s="46"/>
      <c r="B256" s="48"/>
      <c r="C256" s="46"/>
      <c r="D256" s="46"/>
      <c r="E256" s="48"/>
      <c r="F256" s="48"/>
      <c r="G256" s="46"/>
      <c r="H256" s="46"/>
      <c r="I256" s="46"/>
      <c r="J256" s="46"/>
      <c r="K256" s="46"/>
      <c r="L256" s="48"/>
      <c r="M256" s="47"/>
      <c r="N256" s="47"/>
      <c r="O256" s="47"/>
    </row>
    <row r="257" spans="1:15" x14ac:dyDescent="0.35">
      <c r="A257" s="46"/>
      <c r="B257" s="48"/>
      <c r="C257" s="46"/>
      <c r="D257" s="46"/>
      <c r="E257" s="48"/>
      <c r="F257" s="48"/>
      <c r="G257" s="46"/>
      <c r="H257" s="46"/>
      <c r="I257" s="46"/>
      <c r="J257" s="46"/>
      <c r="K257" s="46"/>
      <c r="L257" s="48"/>
      <c r="M257" s="47"/>
      <c r="N257" s="47"/>
      <c r="O257" s="47"/>
    </row>
    <row r="258" spans="1:15" x14ac:dyDescent="0.35">
      <c r="A258" s="46"/>
      <c r="B258" s="48"/>
      <c r="C258" s="46"/>
      <c r="D258" s="46"/>
      <c r="E258" s="48"/>
      <c r="F258" s="48"/>
      <c r="G258" s="46"/>
      <c r="H258" s="49"/>
      <c r="I258" s="46"/>
      <c r="J258" s="46"/>
      <c r="K258" s="46"/>
      <c r="L258" s="48"/>
      <c r="M258" s="47"/>
      <c r="N258" s="47"/>
      <c r="O258" s="47"/>
    </row>
    <row r="259" spans="1:15" x14ac:dyDescent="0.35">
      <c r="A259" s="46"/>
      <c r="B259" s="48"/>
      <c r="C259" s="46"/>
      <c r="D259" s="46"/>
      <c r="E259" s="48"/>
      <c r="F259" s="48"/>
      <c r="G259" s="46"/>
      <c r="H259" s="46"/>
      <c r="I259" s="46"/>
      <c r="J259" s="46"/>
      <c r="K259" s="46"/>
      <c r="L259" s="48"/>
      <c r="M259" s="47"/>
      <c r="N259" s="47"/>
      <c r="O259" s="47"/>
    </row>
    <row r="260" spans="1:15" x14ac:dyDescent="0.35">
      <c r="A260" s="46"/>
      <c r="B260" s="48"/>
      <c r="C260" s="46"/>
      <c r="D260" s="46"/>
      <c r="E260" s="48"/>
      <c r="F260" s="48"/>
      <c r="G260" s="46"/>
      <c r="H260" s="46"/>
      <c r="I260" s="46"/>
      <c r="J260" s="46"/>
      <c r="K260" s="46"/>
      <c r="L260" s="48"/>
      <c r="M260" s="47"/>
      <c r="N260" s="47"/>
      <c r="O260" s="47"/>
    </row>
    <row r="261" spans="1:15" x14ac:dyDescent="0.35">
      <c r="A261" s="46"/>
      <c r="B261" s="48"/>
      <c r="C261" s="46"/>
      <c r="D261" s="46"/>
      <c r="E261" s="48"/>
      <c r="F261" s="48"/>
      <c r="G261" s="46"/>
      <c r="H261" s="46"/>
      <c r="I261" s="46"/>
      <c r="J261" s="46"/>
      <c r="K261" s="46"/>
      <c r="L261" s="48"/>
      <c r="M261" s="47"/>
      <c r="N261" s="47"/>
      <c r="O261" s="47"/>
    </row>
    <row r="262" spans="1:15" x14ac:dyDescent="0.35">
      <c r="A262" s="46"/>
      <c r="B262" s="48"/>
      <c r="C262" s="46"/>
      <c r="D262" s="46"/>
      <c r="E262" s="48"/>
      <c r="F262" s="48"/>
      <c r="G262" s="46"/>
      <c r="H262" s="49"/>
      <c r="I262" s="46"/>
      <c r="J262" s="46"/>
      <c r="K262" s="46"/>
      <c r="L262" s="48"/>
      <c r="M262" s="47"/>
      <c r="N262" s="47"/>
      <c r="O262" s="47"/>
    </row>
    <row r="263" spans="1:15" x14ac:dyDescent="0.35">
      <c r="A263" s="46"/>
      <c r="B263" s="48"/>
      <c r="C263" s="46"/>
      <c r="D263" s="46"/>
      <c r="E263" s="48"/>
      <c r="F263" s="48"/>
      <c r="G263" s="46"/>
      <c r="H263" s="49"/>
      <c r="I263" s="46"/>
      <c r="J263" s="46"/>
      <c r="K263" s="46"/>
      <c r="L263" s="48"/>
      <c r="M263" s="47"/>
      <c r="N263" s="47"/>
      <c r="O263" s="47"/>
    </row>
    <row r="264" spans="1:15" x14ac:dyDescent="0.35">
      <c r="A264" s="46"/>
      <c r="B264" s="48"/>
      <c r="C264" s="46"/>
      <c r="D264" s="46"/>
      <c r="E264" s="48"/>
      <c r="F264" s="48"/>
      <c r="G264" s="46"/>
      <c r="H264" s="46"/>
      <c r="I264" s="46"/>
      <c r="J264" s="46"/>
      <c r="K264" s="46"/>
      <c r="L264" s="48"/>
      <c r="M264" s="47"/>
      <c r="N264" s="47"/>
      <c r="O264" s="47"/>
    </row>
    <row r="265" spans="1:15" x14ac:dyDescent="0.35">
      <c r="A265" s="46"/>
      <c r="B265" s="48"/>
      <c r="C265" s="46"/>
      <c r="D265" s="46"/>
      <c r="E265" s="48"/>
      <c r="F265" s="48"/>
      <c r="G265" s="46"/>
      <c r="H265" s="46"/>
      <c r="I265" s="46"/>
      <c r="J265" s="46"/>
      <c r="K265" s="46"/>
      <c r="L265" s="48"/>
      <c r="M265" s="47"/>
      <c r="N265" s="47"/>
      <c r="O265" s="47"/>
    </row>
    <row r="266" spans="1:15" x14ac:dyDescent="0.35">
      <c r="A266" s="46"/>
      <c r="B266" s="48"/>
      <c r="C266" s="46"/>
      <c r="D266" s="46"/>
      <c r="E266" s="48"/>
      <c r="F266" s="48"/>
      <c r="G266" s="46"/>
      <c r="H266" s="46"/>
      <c r="I266" s="46"/>
      <c r="J266" s="46"/>
      <c r="K266" s="46"/>
      <c r="L266" s="48"/>
      <c r="M266" s="47"/>
      <c r="N266" s="47"/>
      <c r="O266" s="47"/>
    </row>
    <row r="267" spans="1:15" x14ac:dyDescent="0.35">
      <c r="A267" s="46"/>
      <c r="B267" s="48"/>
      <c r="C267" s="46"/>
      <c r="D267" s="46"/>
      <c r="E267" s="48"/>
      <c r="F267" s="48"/>
      <c r="G267" s="46"/>
      <c r="H267" s="46"/>
      <c r="I267" s="46"/>
      <c r="J267" s="46"/>
      <c r="K267" s="46"/>
      <c r="L267" s="48"/>
      <c r="M267" s="47"/>
      <c r="N267" s="47"/>
      <c r="O267" s="47"/>
    </row>
    <row r="268" spans="1:15" x14ac:dyDescent="0.35">
      <c r="A268" s="46"/>
      <c r="B268" s="48"/>
      <c r="C268" s="46"/>
      <c r="D268" s="46"/>
      <c r="E268" s="48"/>
      <c r="F268" s="48"/>
      <c r="G268" s="46"/>
      <c r="H268" s="49"/>
      <c r="I268" s="46"/>
      <c r="J268" s="46"/>
      <c r="K268" s="46"/>
      <c r="L268" s="48"/>
      <c r="M268" s="47"/>
      <c r="N268" s="47"/>
      <c r="O268" s="47"/>
    </row>
    <row r="269" spans="1:15" x14ac:dyDescent="0.35">
      <c r="A269" s="46"/>
      <c r="B269" s="48"/>
      <c r="C269" s="46"/>
      <c r="D269" s="46"/>
      <c r="E269" s="48"/>
      <c r="F269" s="48"/>
      <c r="G269" s="46"/>
      <c r="H269" s="46"/>
      <c r="I269" s="46"/>
      <c r="J269" s="46"/>
      <c r="K269" s="46"/>
      <c r="L269" s="48"/>
      <c r="M269" s="47"/>
      <c r="N269" s="47"/>
      <c r="O269" s="47"/>
    </row>
    <row r="270" spans="1:15" x14ac:dyDescent="0.35">
      <c r="A270" s="46"/>
      <c r="B270" s="48"/>
      <c r="C270" s="46"/>
      <c r="D270" s="46"/>
      <c r="E270" s="48"/>
      <c r="F270" s="48"/>
      <c r="G270" s="46"/>
      <c r="H270" s="49"/>
      <c r="I270" s="46"/>
      <c r="J270" s="46"/>
      <c r="K270" s="46"/>
      <c r="L270" s="48"/>
      <c r="M270" s="47"/>
      <c r="N270" s="47"/>
      <c r="O270" s="47"/>
    </row>
    <row r="271" spans="1:15" x14ac:dyDescent="0.35">
      <c r="A271" s="46"/>
      <c r="B271" s="48"/>
      <c r="C271" s="46"/>
      <c r="D271" s="46"/>
      <c r="E271" s="48"/>
      <c r="F271" s="48"/>
      <c r="G271" s="46"/>
      <c r="H271" s="46"/>
      <c r="I271" s="46"/>
      <c r="J271" s="46"/>
      <c r="K271" s="46"/>
      <c r="L271" s="48"/>
      <c r="M271" s="47"/>
      <c r="N271" s="47"/>
      <c r="O271" s="47"/>
    </row>
    <row r="272" spans="1:15" x14ac:dyDescent="0.35">
      <c r="A272" s="46"/>
      <c r="B272" s="48"/>
      <c r="C272" s="46"/>
      <c r="D272" s="46"/>
      <c r="E272" s="48"/>
      <c r="F272" s="48"/>
      <c r="G272" s="46"/>
      <c r="H272" s="46"/>
      <c r="I272" s="46"/>
      <c r="J272" s="46"/>
      <c r="K272" s="46"/>
      <c r="L272" s="48"/>
      <c r="M272" s="47"/>
      <c r="N272" s="47"/>
      <c r="O272" s="47"/>
    </row>
    <row r="273" spans="1:15" x14ac:dyDescent="0.35">
      <c r="A273" s="46"/>
      <c r="B273" s="48"/>
      <c r="C273" s="46"/>
      <c r="D273" s="46"/>
      <c r="E273" s="48"/>
      <c r="F273" s="48"/>
      <c r="G273" s="46"/>
      <c r="H273" s="46"/>
      <c r="I273" s="46"/>
      <c r="J273" s="46"/>
      <c r="K273" s="46"/>
      <c r="L273" s="48"/>
      <c r="M273" s="47"/>
      <c r="N273" s="47"/>
      <c r="O273" s="47"/>
    </row>
    <row r="274" spans="1:15" x14ac:dyDescent="0.35">
      <c r="A274" s="46"/>
      <c r="B274" s="48"/>
      <c r="C274" s="46"/>
      <c r="D274" s="46"/>
      <c r="E274" s="48"/>
      <c r="F274" s="48"/>
      <c r="G274" s="46"/>
      <c r="H274" s="46"/>
      <c r="I274" s="46"/>
      <c r="J274" s="46"/>
      <c r="K274" s="46"/>
      <c r="L274" s="48"/>
      <c r="M274" s="47"/>
      <c r="N274" s="47"/>
      <c r="O274" s="47"/>
    </row>
    <row r="275" spans="1:15" x14ac:dyDescent="0.35">
      <c r="A275" s="46"/>
      <c r="B275" s="48"/>
      <c r="C275" s="46"/>
      <c r="D275" s="46"/>
      <c r="E275" s="48"/>
      <c r="F275" s="48"/>
      <c r="G275" s="46"/>
      <c r="H275" s="49"/>
      <c r="I275" s="46"/>
      <c r="J275" s="46"/>
      <c r="K275" s="46"/>
      <c r="L275" s="48"/>
      <c r="M275" s="47"/>
      <c r="N275" s="47"/>
      <c r="O275" s="47"/>
    </row>
    <row r="276" spans="1:15" x14ac:dyDescent="0.35">
      <c r="A276" s="46"/>
      <c r="B276" s="48"/>
      <c r="C276" s="46"/>
      <c r="D276" s="46"/>
      <c r="E276" s="48"/>
      <c r="F276" s="48"/>
      <c r="G276" s="46"/>
      <c r="H276" s="46"/>
      <c r="I276" s="46"/>
      <c r="J276" s="46"/>
      <c r="K276" s="46"/>
      <c r="L276" s="48"/>
      <c r="M276" s="47"/>
      <c r="N276" s="47"/>
      <c r="O276" s="47"/>
    </row>
    <row r="277" spans="1:15" x14ac:dyDescent="0.35">
      <c r="A277" s="46"/>
      <c r="B277" s="48"/>
      <c r="C277" s="46"/>
      <c r="D277" s="46"/>
      <c r="E277" s="48"/>
      <c r="F277" s="48"/>
      <c r="G277" s="46"/>
      <c r="H277" s="46"/>
      <c r="I277" s="46"/>
      <c r="J277" s="46"/>
      <c r="K277" s="46"/>
      <c r="L277" s="48"/>
      <c r="M277" s="47"/>
      <c r="N277" s="47"/>
      <c r="O277" s="47"/>
    </row>
    <row r="278" spans="1:15" x14ac:dyDescent="0.35">
      <c r="A278" s="46"/>
      <c r="B278" s="48"/>
      <c r="C278" s="46"/>
      <c r="D278" s="46"/>
      <c r="E278" s="48"/>
      <c r="F278" s="48"/>
      <c r="G278" s="46"/>
      <c r="H278" s="46"/>
      <c r="I278" s="46"/>
      <c r="J278" s="46"/>
      <c r="K278" s="46"/>
      <c r="L278" s="48"/>
      <c r="M278" s="47"/>
      <c r="N278" s="47"/>
      <c r="O278" s="47"/>
    </row>
    <row r="279" spans="1:15" x14ac:dyDescent="0.35">
      <c r="A279" s="46"/>
      <c r="B279" s="48"/>
      <c r="C279" s="46"/>
      <c r="D279" s="46"/>
      <c r="E279" s="48"/>
      <c r="F279" s="48"/>
      <c r="G279" s="46"/>
      <c r="H279" s="49"/>
      <c r="I279" s="46"/>
      <c r="J279" s="46"/>
      <c r="K279" s="46"/>
      <c r="L279" s="48"/>
      <c r="M279" s="47"/>
      <c r="N279" s="47"/>
      <c r="O279" s="47"/>
    </row>
    <row r="280" spans="1:15" x14ac:dyDescent="0.35">
      <c r="A280" s="46"/>
      <c r="B280" s="48"/>
      <c r="C280" s="46"/>
      <c r="D280" s="46"/>
      <c r="E280" s="48"/>
      <c r="F280" s="48"/>
      <c r="G280" s="46"/>
      <c r="H280" s="46"/>
      <c r="I280" s="46"/>
      <c r="J280" s="46"/>
      <c r="K280" s="46"/>
      <c r="L280" s="48"/>
      <c r="M280" s="47"/>
      <c r="N280" s="47"/>
      <c r="O280" s="47"/>
    </row>
    <row r="281" spans="1:15" x14ac:dyDescent="0.35">
      <c r="A281" s="46"/>
      <c r="B281" s="48"/>
      <c r="C281" s="46"/>
      <c r="D281" s="46"/>
      <c r="E281" s="48"/>
      <c r="F281" s="48"/>
      <c r="G281" s="46"/>
      <c r="H281" s="46"/>
      <c r="I281" s="46"/>
      <c r="J281" s="46"/>
      <c r="K281" s="46"/>
      <c r="L281" s="48"/>
      <c r="M281" s="47"/>
      <c r="N281" s="47"/>
      <c r="O281" s="47"/>
    </row>
    <row r="282" spans="1:15" x14ac:dyDescent="0.35">
      <c r="A282" s="46"/>
      <c r="B282" s="48"/>
      <c r="C282" s="46"/>
      <c r="D282" s="46"/>
      <c r="E282" s="48"/>
      <c r="F282" s="48"/>
      <c r="G282" s="46"/>
      <c r="H282" s="46"/>
      <c r="I282" s="46"/>
      <c r="J282" s="46"/>
      <c r="K282" s="46"/>
      <c r="L282" s="48"/>
      <c r="M282" s="47"/>
      <c r="N282" s="47"/>
      <c r="O282" s="47"/>
    </row>
    <row r="283" spans="1:15" x14ac:dyDescent="0.35">
      <c r="A283" s="46"/>
      <c r="B283" s="48"/>
      <c r="C283" s="46"/>
      <c r="D283" s="46"/>
      <c r="E283" s="48"/>
      <c r="F283" s="48"/>
      <c r="G283" s="46"/>
      <c r="H283" s="49"/>
      <c r="I283" s="46"/>
      <c r="J283" s="46"/>
      <c r="K283" s="46"/>
      <c r="L283" s="48"/>
      <c r="M283" s="47"/>
      <c r="N283" s="47"/>
      <c r="O283" s="47"/>
    </row>
    <row r="284" spans="1:15" x14ac:dyDescent="0.35">
      <c r="A284" s="46"/>
      <c r="B284" s="48"/>
      <c r="C284" s="46"/>
      <c r="D284" s="46"/>
      <c r="E284" s="48"/>
      <c r="F284" s="48"/>
      <c r="G284" s="46"/>
      <c r="H284" s="46"/>
      <c r="I284" s="46"/>
      <c r="J284" s="46"/>
      <c r="K284" s="46"/>
      <c r="L284" s="48"/>
      <c r="M284" s="47"/>
      <c r="N284" s="47"/>
      <c r="O284" s="47"/>
    </row>
    <row r="285" spans="1:15" x14ac:dyDescent="0.35">
      <c r="A285" s="46"/>
      <c r="B285" s="48"/>
      <c r="C285" s="46"/>
      <c r="D285" s="46"/>
      <c r="E285" s="48"/>
      <c r="F285" s="48"/>
      <c r="G285" s="46"/>
      <c r="H285" s="46"/>
      <c r="I285" s="46"/>
      <c r="J285" s="46"/>
      <c r="K285" s="46"/>
      <c r="L285" s="48"/>
      <c r="M285" s="47"/>
      <c r="N285" s="47"/>
      <c r="O285" s="47"/>
    </row>
    <row r="286" spans="1:15" x14ac:dyDescent="0.35">
      <c r="A286" s="46"/>
      <c r="B286" s="48"/>
      <c r="C286" s="46"/>
      <c r="D286" s="46"/>
      <c r="E286" s="48"/>
      <c r="F286" s="48"/>
      <c r="G286" s="46"/>
      <c r="H286" s="46"/>
      <c r="I286" s="46"/>
      <c r="J286" s="46"/>
      <c r="K286" s="46"/>
      <c r="L286" s="48"/>
      <c r="M286" s="47"/>
      <c r="N286" s="47"/>
      <c r="O286" s="47"/>
    </row>
    <row r="287" spans="1:15" x14ac:dyDescent="0.35">
      <c r="A287" s="46"/>
      <c r="B287" s="48"/>
      <c r="C287" s="46"/>
      <c r="D287" s="46"/>
      <c r="E287" s="48"/>
      <c r="F287" s="48"/>
      <c r="G287" s="46"/>
      <c r="H287" s="49"/>
      <c r="I287" s="46"/>
      <c r="J287" s="46"/>
      <c r="K287" s="46"/>
      <c r="L287" s="48"/>
      <c r="M287" s="47"/>
      <c r="N287" s="47"/>
      <c r="O287" s="47"/>
    </row>
    <row r="288" spans="1:15" x14ac:dyDescent="0.35">
      <c r="A288" s="46"/>
      <c r="B288" s="48"/>
      <c r="C288" s="46"/>
      <c r="D288" s="46"/>
      <c r="E288" s="48"/>
      <c r="F288" s="48"/>
      <c r="G288" s="46"/>
      <c r="H288" s="46"/>
      <c r="I288" s="46"/>
      <c r="J288" s="46"/>
      <c r="K288" s="46"/>
      <c r="L288" s="48"/>
      <c r="M288" s="47"/>
      <c r="N288" s="47"/>
      <c r="O288" s="47"/>
    </row>
    <row r="289" spans="1:15" x14ac:dyDescent="0.35">
      <c r="A289" s="46"/>
      <c r="B289" s="48"/>
      <c r="C289" s="46"/>
      <c r="D289" s="46"/>
      <c r="E289" s="48"/>
      <c r="F289" s="48"/>
      <c r="G289" s="46"/>
      <c r="H289" s="46"/>
      <c r="I289" s="46"/>
      <c r="J289" s="46"/>
      <c r="K289" s="46"/>
      <c r="L289" s="48"/>
      <c r="M289" s="47"/>
      <c r="N289" s="47"/>
      <c r="O289" s="47"/>
    </row>
    <row r="290" spans="1:15" x14ac:dyDescent="0.35">
      <c r="A290" s="46"/>
      <c r="B290" s="48"/>
      <c r="C290" s="46"/>
      <c r="D290" s="46"/>
      <c r="E290" s="48"/>
      <c r="F290" s="48"/>
      <c r="G290" s="46"/>
      <c r="H290" s="46"/>
      <c r="I290" s="46"/>
      <c r="J290" s="46"/>
      <c r="K290" s="46"/>
      <c r="L290" s="48"/>
      <c r="M290" s="47"/>
      <c r="N290" s="47"/>
      <c r="O290" s="47"/>
    </row>
    <row r="291" spans="1:15" x14ac:dyDescent="0.35">
      <c r="A291" s="46"/>
      <c r="B291" s="48"/>
      <c r="C291" s="46"/>
      <c r="D291" s="46"/>
      <c r="E291" s="48"/>
      <c r="F291" s="48"/>
      <c r="G291" s="46"/>
      <c r="H291" s="46"/>
      <c r="I291" s="46"/>
      <c r="J291" s="46"/>
      <c r="K291" s="46"/>
      <c r="L291" s="48"/>
      <c r="M291" s="47"/>
      <c r="N291" s="47"/>
      <c r="O291" s="47"/>
    </row>
    <row r="292" spans="1:15" x14ac:dyDescent="0.35">
      <c r="A292" s="46"/>
      <c r="B292" s="48"/>
      <c r="C292" s="46"/>
      <c r="D292" s="46"/>
      <c r="E292" s="48"/>
      <c r="F292" s="48"/>
      <c r="G292" s="46"/>
      <c r="H292" s="49"/>
      <c r="I292" s="46"/>
      <c r="J292" s="46"/>
      <c r="K292" s="46"/>
      <c r="L292" s="48"/>
      <c r="M292" s="47"/>
      <c r="N292" s="47"/>
      <c r="O292" s="47"/>
    </row>
    <row r="293" spans="1:15" x14ac:dyDescent="0.35">
      <c r="A293" s="46"/>
      <c r="B293" s="48"/>
      <c r="C293" s="46"/>
      <c r="D293" s="46"/>
      <c r="E293" s="48"/>
      <c r="F293" s="48"/>
      <c r="G293" s="46"/>
      <c r="H293" s="49"/>
      <c r="I293" s="46"/>
      <c r="J293" s="46"/>
      <c r="K293" s="46"/>
      <c r="L293" s="48"/>
      <c r="M293" s="47"/>
      <c r="N293" s="47"/>
      <c r="O293" s="47"/>
    </row>
    <row r="294" spans="1:15" x14ac:dyDescent="0.35">
      <c r="A294" s="46"/>
      <c r="B294" s="48"/>
      <c r="C294" s="46"/>
      <c r="D294" s="46"/>
      <c r="E294" s="48"/>
      <c r="F294" s="48"/>
      <c r="G294" s="46"/>
      <c r="H294" s="46"/>
      <c r="I294" s="46"/>
      <c r="J294" s="46"/>
      <c r="K294" s="46"/>
      <c r="L294" s="48"/>
      <c r="M294" s="47"/>
      <c r="N294" s="47"/>
      <c r="O294" s="47"/>
    </row>
    <row r="295" spans="1:15" x14ac:dyDescent="0.35">
      <c r="A295" s="46"/>
      <c r="B295" s="48"/>
      <c r="C295" s="46"/>
      <c r="D295" s="46"/>
      <c r="E295" s="48"/>
      <c r="F295" s="48"/>
      <c r="G295" s="46"/>
      <c r="H295" s="46"/>
      <c r="I295" s="46"/>
      <c r="J295" s="46"/>
      <c r="K295" s="46"/>
      <c r="L295" s="48"/>
      <c r="M295" s="47"/>
      <c r="N295" s="47"/>
      <c r="O295" s="47"/>
    </row>
    <row r="296" spans="1:15" x14ac:dyDescent="0.35">
      <c r="A296" s="46"/>
      <c r="B296" s="48"/>
      <c r="C296" s="46"/>
      <c r="D296" s="46"/>
      <c r="E296" s="48"/>
      <c r="F296" s="48"/>
      <c r="G296" s="46"/>
      <c r="H296" s="46"/>
      <c r="I296" s="46"/>
      <c r="J296" s="46"/>
      <c r="K296" s="46"/>
      <c r="L296" s="48"/>
      <c r="M296" s="47"/>
      <c r="N296" s="47"/>
      <c r="O296" s="47"/>
    </row>
    <row r="297" spans="1:15" x14ac:dyDescent="0.35">
      <c r="A297" s="46"/>
      <c r="B297" s="48"/>
      <c r="C297" s="46"/>
      <c r="D297" s="46"/>
      <c r="E297" s="48"/>
      <c r="F297" s="48"/>
      <c r="G297" s="46"/>
      <c r="H297" s="46"/>
      <c r="I297" s="46"/>
      <c r="J297" s="46"/>
      <c r="K297" s="46"/>
      <c r="L297" s="48"/>
      <c r="M297" s="47"/>
      <c r="N297" s="47"/>
      <c r="O297" s="47"/>
    </row>
    <row r="298" spans="1:15" x14ac:dyDescent="0.35">
      <c r="A298" s="46"/>
      <c r="B298" s="48"/>
      <c r="C298" s="46"/>
      <c r="D298" s="46"/>
      <c r="E298" s="48"/>
      <c r="F298" s="48"/>
      <c r="G298" s="46"/>
      <c r="H298" s="46"/>
      <c r="I298" s="46"/>
      <c r="J298" s="46"/>
      <c r="K298" s="46"/>
      <c r="L298" s="48"/>
      <c r="M298" s="47"/>
      <c r="N298" s="47"/>
      <c r="O298" s="47"/>
    </row>
    <row r="299" spans="1:15" x14ac:dyDescent="0.35">
      <c r="A299" s="46"/>
      <c r="B299" s="48"/>
      <c r="C299" s="46"/>
      <c r="D299" s="46"/>
      <c r="E299" s="48"/>
      <c r="F299" s="48"/>
      <c r="G299" s="46"/>
      <c r="H299" s="46"/>
      <c r="I299" s="46"/>
      <c r="J299" s="46"/>
      <c r="K299" s="46"/>
      <c r="L299" s="48"/>
      <c r="M299" s="47"/>
      <c r="N299" s="47"/>
      <c r="O299" s="47"/>
    </row>
    <row r="300" spans="1:15" x14ac:dyDescent="0.35">
      <c r="A300" s="46"/>
      <c r="B300" s="48"/>
      <c r="C300" s="46"/>
      <c r="D300" s="46"/>
      <c r="E300" s="48"/>
      <c r="F300" s="48"/>
      <c r="G300" s="46"/>
      <c r="H300" s="46"/>
      <c r="I300" s="46"/>
      <c r="J300" s="46"/>
      <c r="K300" s="46"/>
      <c r="L300" s="48"/>
      <c r="M300" s="47"/>
      <c r="N300" s="47"/>
      <c r="O300" s="47"/>
    </row>
    <row r="301" spans="1:15" x14ac:dyDescent="0.35">
      <c r="A301" s="46"/>
      <c r="B301" s="48"/>
      <c r="C301" s="46"/>
      <c r="D301" s="46"/>
      <c r="E301" s="48"/>
      <c r="F301" s="48"/>
      <c r="G301" s="46"/>
      <c r="H301" s="46"/>
      <c r="I301" s="46"/>
      <c r="J301" s="46"/>
      <c r="K301" s="46"/>
      <c r="L301" s="48"/>
      <c r="M301" s="47"/>
      <c r="N301" s="47"/>
      <c r="O301" s="47"/>
    </row>
    <row r="302" spans="1:15" x14ac:dyDescent="0.35">
      <c r="A302" s="46"/>
      <c r="B302" s="48"/>
      <c r="C302" s="46"/>
      <c r="D302" s="46"/>
      <c r="E302" s="48"/>
      <c r="F302" s="48"/>
      <c r="G302" s="46"/>
      <c r="H302" s="46"/>
      <c r="I302" s="46"/>
      <c r="J302" s="46"/>
      <c r="K302" s="46"/>
      <c r="L302" s="48"/>
      <c r="M302" s="47"/>
      <c r="N302" s="47"/>
      <c r="O302" s="47"/>
    </row>
    <row r="303" spans="1:15" x14ac:dyDescent="0.35">
      <c r="A303" s="46"/>
      <c r="B303" s="48"/>
      <c r="C303" s="46"/>
      <c r="D303" s="46"/>
      <c r="E303" s="48"/>
      <c r="F303" s="48"/>
      <c r="G303" s="46"/>
      <c r="H303" s="46"/>
      <c r="I303" s="46"/>
      <c r="J303" s="46"/>
      <c r="K303" s="46"/>
      <c r="L303" s="48"/>
      <c r="M303" s="47"/>
      <c r="N303" s="47"/>
      <c r="O303" s="47"/>
    </row>
    <row r="304" spans="1:15" x14ac:dyDescent="0.35">
      <c r="A304" s="46"/>
      <c r="B304" s="48"/>
      <c r="C304" s="46"/>
      <c r="D304" s="46"/>
      <c r="E304" s="48"/>
      <c r="F304" s="48"/>
      <c r="G304" s="46"/>
      <c r="H304" s="46"/>
      <c r="I304" s="46"/>
      <c r="J304" s="46"/>
      <c r="K304" s="46"/>
      <c r="L304" s="48"/>
      <c r="M304" s="47"/>
      <c r="N304" s="47"/>
      <c r="O304" s="47"/>
    </row>
    <row r="305" spans="1:15" x14ac:dyDescent="0.35">
      <c r="A305" s="46"/>
      <c r="B305" s="48"/>
      <c r="C305" s="46"/>
      <c r="D305" s="46"/>
      <c r="E305" s="48"/>
      <c r="F305" s="48"/>
      <c r="G305" s="46"/>
      <c r="H305" s="46"/>
      <c r="I305" s="46"/>
      <c r="J305" s="46"/>
      <c r="K305" s="46"/>
      <c r="L305" s="48"/>
      <c r="M305" s="47"/>
      <c r="N305" s="47"/>
      <c r="O305" s="47"/>
    </row>
    <row r="306" spans="1:15" x14ac:dyDescent="0.35">
      <c r="A306" s="46"/>
      <c r="B306" s="48"/>
      <c r="C306" s="46"/>
      <c r="D306" s="46"/>
      <c r="E306" s="48"/>
      <c r="F306" s="48"/>
      <c r="G306" s="46"/>
      <c r="H306" s="46"/>
      <c r="I306" s="46"/>
      <c r="J306" s="46"/>
      <c r="K306" s="46"/>
      <c r="L306" s="48"/>
      <c r="M306" s="47"/>
      <c r="N306" s="47"/>
      <c r="O306" s="47"/>
    </row>
    <row r="307" spans="1:15" x14ac:dyDescent="0.35">
      <c r="A307" s="46"/>
      <c r="B307" s="48"/>
      <c r="C307" s="46"/>
      <c r="D307" s="46"/>
      <c r="E307" s="48"/>
      <c r="F307" s="48"/>
      <c r="G307" s="46"/>
      <c r="H307" s="46"/>
      <c r="I307" s="46"/>
      <c r="J307" s="46"/>
      <c r="K307" s="46"/>
      <c r="L307" s="48"/>
      <c r="M307" s="47"/>
      <c r="N307" s="47"/>
      <c r="O307" s="47"/>
    </row>
    <row r="308" spans="1:15" x14ac:dyDescent="0.35">
      <c r="A308" s="46"/>
      <c r="B308" s="48"/>
      <c r="C308" s="46"/>
      <c r="D308" s="46"/>
      <c r="E308" s="48"/>
      <c r="F308" s="48"/>
      <c r="G308" s="46"/>
      <c r="H308" s="46"/>
      <c r="I308" s="46"/>
      <c r="J308" s="46"/>
      <c r="K308" s="46"/>
      <c r="L308" s="48"/>
      <c r="M308" s="47"/>
      <c r="N308" s="47"/>
      <c r="O308" s="47"/>
    </row>
    <row r="309" spans="1:15" x14ac:dyDescent="0.35">
      <c r="A309" s="46"/>
      <c r="B309" s="48"/>
      <c r="C309" s="46"/>
      <c r="D309" s="46"/>
      <c r="E309" s="48"/>
      <c r="F309" s="48"/>
      <c r="G309" s="46"/>
      <c r="H309" s="46"/>
      <c r="I309" s="46"/>
      <c r="J309" s="46"/>
      <c r="K309" s="46"/>
      <c r="L309" s="48"/>
      <c r="M309" s="47"/>
      <c r="N309" s="47"/>
      <c r="O309" s="47"/>
    </row>
    <row r="310" spans="1:15" x14ac:dyDescent="0.35">
      <c r="A310" s="46"/>
      <c r="B310" s="48"/>
      <c r="C310" s="46"/>
      <c r="D310" s="46"/>
      <c r="E310" s="48"/>
      <c r="F310" s="48"/>
      <c r="G310" s="46"/>
      <c r="H310" s="46"/>
      <c r="I310" s="46"/>
      <c r="J310" s="46"/>
      <c r="K310" s="46"/>
      <c r="L310" s="48"/>
      <c r="M310" s="47"/>
      <c r="N310" s="47"/>
      <c r="O310" s="47"/>
    </row>
    <row r="311" spans="1:15" x14ac:dyDescent="0.35">
      <c r="A311" s="46"/>
      <c r="B311" s="48"/>
      <c r="C311" s="46"/>
      <c r="D311" s="46"/>
      <c r="E311" s="48"/>
      <c r="F311" s="48"/>
      <c r="G311" s="46"/>
      <c r="H311" s="46"/>
      <c r="I311" s="46"/>
      <c r="J311" s="46"/>
      <c r="K311" s="46"/>
      <c r="L311" s="48"/>
      <c r="M311" s="47"/>
      <c r="N311" s="47"/>
      <c r="O311" s="47"/>
    </row>
    <row r="312" spans="1:15" x14ac:dyDescent="0.35">
      <c r="A312" s="46"/>
      <c r="B312" s="48"/>
      <c r="C312" s="46"/>
      <c r="D312" s="46"/>
      <c r="E312" s="48"/>
      <c r="F312" s="48"/>
      <c r="G312" s="46"/>
      <c r="H312" s="46"/>
      <c r="I312" s="46"/>
      <c r="J312" s="46"/>
      <c r="K312" s="46"/>
      <c r="L312" s="48"/>
      <c r="M312" s="47"/>
      <c r="N312" s="47"/>
      <c r="O312" s="47"/>
    </row>
    <row r="313" spans="1:15" x14ac:dyDescent="0.35">
      <c r="A313" s="46"/>
      <c r="B313" s="48"/>
      <c r="C313" s="46"/>
      <c r="D313" s="46"/>
      <c r="E313" s="48"/>
      <c r="F313" s="48"/>
      <c r="G313" s="46"/>
      <c r="H313" s="46"/>
      <c r="I313" s="46"/>
      <c r="J313" s="46"/>
      <c r="K313" s="46"/>
      <c r="L313" s="48"/>
      <c r="M313" s="47"/>
      <c r="N313" s="47"/>
      <c r="O313" s="47"/>
    </row>
    <row r="314" spans="1:15" x14ac:dyDescent="0.35">
      <c r="A314" s="46"/>
      <c r="B314" s="48"/>
      <c r="C314" s="46"/>
      <c r="D314" s="46"/>
      <c r="E314" s="48"/>
      <c r="F314" s="48"/>
      <c r="G314" s="46"/>
      <c r="H314" s="49"/>
      <c r="I314" s="46"/>
      <c r="J314" s="46"/>
      <c r="K314" s="46"/>
      <c r="L314" s="48"/>
      <c r="M314" s="47"/>
      <c r="N314" s="47"/>
      <c r="O314" s="47"/>
    </row>
    <row r="315" spans="1:15" x14ac:dyDescent="0.35">
      <c r="A315" s="46"/>
      <c r="B315" s="48"/>
      <c r="C315" s="46"/>
      <c r="D315" s="46"/>
      <c r="E315" s="48"/>
      <c r="F315" s="48"/>
      <c r="G315" s="46"/>
      <c r="H315" s="46"/>
      <c r="I315" s="46"/>
      <c r="J315" s="46"/>
      <c r="K315" s="46"/>
      <c r="L315" s="48"/>
      <c r="M315" s="47"/>
      <c r="N315" s="47"/>
      <c r="O315" s="47"/>
    </row>
    <row r="316" spans="1:15" x14ac:dyDescent="0.35">
      <c r="A316" s="46"/>
      <c r="B316" s="48"/>
      <c r="C316" s="46"/>
      <c r="D316" s="46"/>
      <c r="E316" s="48"/>
      <c r="F316" s="48"/>
      <c r="G316" s="46"/>
      <c r="H316" s="46"/>
      <c r="I316" s="46"/>
      <c r="J316" s="46"/>
      <c r="K316" s="46"/>
      <c r="L316" s="48"/>
      <c r="M316" s="47"/>
      <c r="N316" s="47"/>
      <c r="O316" s="47"/>
    </row>
    <row r="317" spans="1:15" x14ac:dyDescent="0.35">
      <c r="A317" s="46"/>
      <c r="B317" s="48"/>
      <c r="C317" s="46"/>
      <c r="D317" s="46"/>
      <c r="E317" s="48"/>
      <c r="F317" s="48"/>
      <c r="G317" s="46"/>
      <c r="H317" s="46"/>
      <c r="I317" s="46"/>
      <c r="J317" s="46"/>
      <c r="K317" s="46"/>
      <c r="L317" s="48"/>
      <c r="M317" s="47"/>
      <c r="N317" s="47"/>
      <c r="O317" s="47"/>
    </row>
    <row r="318" spans="1:15" x14ac:dyDescent="0.35">
      <c r="A318" s="46"/>
      <c r="B318" s="48"/>
      <c r="C318" s="46"/>
      <c r="D318" s="46"/>
      <c r="E318" s="48"/>
      <c r="F318" s="48"/>
      <c r="G318" s="46"/>
      <c r="H318" s="46"/>
      <c r="I318" s="46"/>
      <c r="J318" s="46"/>
      <c r="K318" s="46"/>
      <c r="L318" s="48"/>
      <c r="M318" s="47"/>
      <c r="N318" s="47"/>
      <c r="O318" s="47"/>
    </row>
    <row r="319" spans="1:15" x14ac:dyDescent="0.35">
      <c r="A319" s="46"/>
      <c r="B319" s="48"/>
      <c r="C319" s="46"/>
      <c r="D319" s="46"/>
      <c r="E319" s="48"/>
      <c r="F319" s="48"/>
      <c r="G319" s="46"/>
      <c r="H319" s="46"/>
      <c r="I319" s="46"/>
      <c r="J319" s="46"/>
      <c r="K319" s="46"/>
      <c r="L319" s="48"/>
      <c r="M319" s="47"/>
      <c r="N319" s="47"/>
      <c r="O319" s="47"/>
    </row>
    <row r="320" spans="1:15" x14ac:dyDescent="0.35">
      <c r="A320" s="46"/>
      <c r="B320" s="48"/>
      <c r="C320" s="46"/>
      <c r="D320" s="46"/>
      <c r="E320" s="48"/>
      <c r="F320" s="48"/>
      <c r="G320" s="46"/>
      <c r="H320" s="46"/>
      <c r="I320" s="46"/>
      <c r="J320" s="46"/>
      <c r="K320" s="46"/>
      <c r="L320" s="48"/>
      <c r="M320" s="47"/>
      <c r="N320" s="47"/>
      <c r="O320" s="47"/>
    </row>
    <row r="321" spans="1:15" x14ac:dyDescent="0.35">
      <c r="A321" s="13"/>
      <c r="B321" s="14"/>
      <c r="C321" s="13"/>
      <c r="D321" s="13"/>
      <c r="E321" s="14"/>
      <c r="F321" s="14"/>
      <c r="G321" s="13"/>
      <c r="H321" s="13"/>
      <c r="I321" s="13"/>
      <c r="J321" s="13"/>
      <c r="K321" s="13"/>
      <c r="L321" s="14"/>
      <c r="M321" s="12"/>
      <c r="N321" s="12"/>
      <c r="O321" s="12"/>
    </row>
    <row r="322" spans="1:15" x14ac:dyDescent="0.35">
      <c r="A322" s="13"/>
      <c r="B322" s="14"/>
      <c r="C322" s="13"/>
      <c r="D322" s="13"/>
      <c r="E322" s="14"/>
      <c r="F322" s="14"/>
      <c r="G322" s="13"/>
      <c r="H322" s="13"/>
      <c r="I322" s="13"/>
      <c r="J322" s="13"/>
      <c r="K322" s="13"/>
      <c r="L322" s="14"/>
      <c r="M322" s="12"/>
      <c r="N322" s="12"/>
      <c r="O322" s="12"/>
    </row>
    <row r="323" spans="1:15" x14ac:dyDescent="0.35">
      <c r="A323" s="13"/>
      <c r="B323" s="14"/>
      <c r="C323" s="13"/>
      <c r="D323" s="13"/>
      <c r="E323" s="14"/>
      <c r="F323" s="14"/>
      <c r="G323" s="13"/>
      <c r="H323" s="13"/>
      <c r="I323" s="13"/>
      <c r="J323" s="13"/>
      <c r="K323" s="13"/>
      <c r="L323" s="14"/>
      <c r="M323" s="12"/>
      <c r="N323" s="12"/>
      <c r="O323" s="12"/>
    </row>
    <row r="324" spans="1:15" x14ac:dyDescent="0.35">
      <c r="A324" s="13"/>
      <c r="B324" s="14"/>
      <c r="C324" s="13"/>
      <c r="D324" s="13"/>
      <c r="E324" s="14"/>
      <c r="F324" s="14"/>
      <c r="G324" s="13"/>
      <c r="H324" s="13"/>
      <c r="I324" s="13"/>
      <c r="J324" s="13"/>
      <c r="K324" s="13"/>
      <c r="L324" s="14"/>
      <c r="M324" s="12"/>
      <c r="N324" s="12"/>
      <c r="O324" s="12"/>
    </row>
    <row r="325" spans="1:15" x14ac:dyDescent="0.35">
      <c r="A325" s="13"/>
      <c r="B325" s="14"/>
      <c r="C325" s="13"/>
      <c r="D325" s="13"/>
      <c r="E325" s="14"/>
      <c r="F325" s="14"/>
      <c r="G325" s="13"/>
      <c r="H325" s="13"/>
      <c r="I325" s="13"/>
      <c r="J325" s="13"/>
      <c r="K325" s="13"/>
      <c r="L325" s="14"/>
      <c r="M325" s="12"/>
      <c r="N325" s="12"/>
      <c r="O325" s="12"/>
    </row>
    <row r="326" spans="1:15" x14ac:dyDescent="0.35">
      <c r="A326" s="13"/>
      <c r="B326" s="14"/>
      <c r="C326" s="13"/>
      <c r="D326" s="13"/>
      <c r="E326" s="14"/>
      <c r="F326" s="14"/>
      <c r="G326" s="13"/>
      <c r="H326" s="13"/>
      <c r="I326" s="13"/>
      <c r="J326" s="13"/>
      <c r="K326" s="13"/>
      <c r="L326" s="14"/>
      <c r="M326" s="12"/>
      <c r="N326" s="12"/>
      <c r="O326" s="12"/>
    </row>
    <row r="327" spans="1:15" x14ac:dyDescent="0.35">
      <c r="A327" s="13"/>
      <c r="B327" s="14"/>
      <c r="C327" s="13"/>
      <c r="D327" s="13"/>
      <c r="E327" s="14"/>
      <c r="F327" s="14"/>
      <c r="G327" s="13"/>
      <c r="H327" s="13"/>
      <c r="I327" s="13"/>
      <c r="J327" s="13"/>
      <c r="K327" s="13"/>
      <c r="L327" s="14"/>
      <c r="M327" s="12"/>
      <c r="N327" s="12"/>
      <c r="O327" s="12"/>
    </row>
    <row r="328" spans="1:15" x14ac:dyDescent="0.35">
      <c r="A328" s="13"/>
      <c r="B328" s="14"/>
      <c r="C328" s="13"/>
      <c r="D328" s="13"/>
      <c r="E328" s="14"/>
      <c r="F328" s="14"/>
      <c r="G328" s="13"/>
      <c r="H328" s="13"/>
      <c r="I328" s="13"/>
      <c r="J328" s="13"/>
      <c r="K328" s="13"/>
      <c r="L328" s="14"/>
      <c r="M328" s="12"/>
      <c r="N328" s="12"/>
      <c r="O328" s="12"/>
    </row>
    <row r="329" spans="1:15" x14ac:dyDescent="0.35">
      <c r="A329" s="13"/>
      <c r="B329" s="14"/>
      <c r="C329" s="13"/>
      <c r="D329" s="13"/>
      <c r="E329" s="14"/>
      <c r="F329" s="14"/>
      <c r="G329" s="13"/>
      <c r="H329" s="13"/>
      <c r="I329" s="13"/>
      <c r="J329" s="13"/>
      <c r="K329" s="13"/>
      <c r="L329" s="14"/>
      <c r="M329" s="12"/>
      <c r="N329" s="12"/>
      <c r="O329" s="12"/>
    </row>
    <row r="330" spans="1:15" x14ac:dyDescent="0.35">
      <c r="A330" s="13"/>
      <c r="B330" s="14"/>
      <c r="C330" s="13"/>
      <c r="D330" s="13"/>
      <c r="E330" s="14"/>
      <c r="F330" s="14"/>
      <c r="G330" s="13"/>
      <c r="H330" s="13"/>
      <c r="I330" s="13"/>
      <c r="J330" s="13"/>
      <c r="K330" s="13"/>
      <c r="L330" s="14"/>
      <c r="M330" s="12"/>
      <c r="N330" s="12"/>
      <c r="O330" s="12"/>
    </row>
    <row r="331" spans="1:15" x14ac:dyDescent="0.35">
      <c r="A331" s="13"/>
      <c r="B331" s="14"/>
      <c r="C331" s="13"/>
      <c r="D331" s="13"/>
      <c r="E331" s="14"/>
      <c r="F331" s="14"/>
      <c r="G331" s="13"/>
      <c r="H331" s="13"/>
      <c r="I331" s="13"/>
      <c r="J331" s="13"/>
      <c r="K331" s="13"/>
      <c r="L331" s="14"/>
      <c r="M331" s="12"/>
      <c r="N331" s="12"/>
      <c r="O331" s="12"/>
    </row>
    <row r="332" spans="1:15" x14ac:dyDescent="0.35">
      <c r="A332" s="13"/>
      <c r="B332" s="14"/>
      <c r="C332" s="13"/>
      <c r="D332" s="13"/>
      <c r="E332" s="14"/>
      <c r="F332" s="14"/>
      <c r="G332" s="13"/>
      <c r="H332" s="13"/>
      <c r="I332" s="13"/>
      <c r="J332" s="13"/>
      <c r="K332" s="13"/>
      <c r="L332" s="14"/>
      <c r="M332" s="12"/>
      <c r="N332" s="12"/>
      <c r="O332" s="12"/>
    </row>
    <row r="333" spans="1:15" x14ac:dyDescent="0.35">
      <c r="A333" s="13"/>
      <c r="B333" s="14"/>
      <c r="C333" s="13"/>
      <c r="D333" s="13"/>
      <c r="E333" s="14"/>
      <c r="F333" s="14"/>
      <c r="G333" s="13"/>
      <c r="H333" s="13"/>
      <c r="I333" s="13"/>
      <c r="J333" s="13"/>
      <c r="K333" s="13"/>
      <c r="L333" s="14"/>
      <c r="M333" s="12"/>
      <c r="N333" s="12"/>
      <c r="O333" s="12"/>
    </row>
    <row r="334" spans="1:15" x14ac:dyDescent="0.35">
      <c r="A334" s="13"/>
      <c r="B334" s="14"/>
      <c r="C334" s="13"/>
      <c r="D334" s="13"/>
      <c r="E334" s="14"/>
      <c r="F334" s="14"/>
      <c r="G334" s="13"/>
      <c r="H334" s="13"/>
      <c r="I334" s="13"/>
      <c r="J334" s="13"/>
      <c r="K334" s="13"/>
      <c r="L334" s="14"/>
      <c r="M334" s="12"/>
      <c r="N334" s="12"/>
      <c r="O334" s="12"/>
    </row>
    <row r="335" spans="1:15" x14ac:dyDescent="0.35">
      <c r="A335" s="13"/>
      <c r="B335" s="14"/>
      <c r="C335" s="13"/>
      <c r="D335" s="13"/>
      <c r="E335" s="14"/>
      <c r="F335" s="14"/>
      <c r="G335" s="13"/>
      <c r="H335" s="13"/>
      <c r="I335" s="13"/>
      <c r="J335" s="13"/>
      <c r="K335" s="13"/>
      <c r="L335" s="14"/>
      <c r="M335" s="12"/>
      <c r="N335" s="12"/>
      <c r="O335" s="12"/>
    </row>
    <row r="336" spans="1:15" x14ac:dyDescent="0.35">
      <c r="A336" s="13"/>
      <c r="B336" s="14"/>
      <c r="C336" s="13"/>
      <c r="D336" s="13"/>
      <c r="E336" s="14"/>
      <c r="F336" s="14"/>
      <c r="G336" s="13"/>
      <c r="H336" s="15"/>
      <c r="I336" s="13"/>
      <c r="J336" s="13"/>
      <c r="K336" s="13"/>
      <c r="L336" s="14"/>
      <c r="M336" s="12"/>
      <c r="N336" s="12"/>
      <c r="O336" s="12"/>
    </row>
    <row r="337" spans="1:15" x14ac:dyDescent="0.35">
      <c r="A337" s="13"/>
      <c r="B337" s="14"/>
      <c r="C337" s="13"/>
      <c r="D337" s="13"/>
      <c r="E337" s="14"/>
      <c r="F337" s="14"/>
      <c r="G337" s="13"/>
      <c r="H337" s="15"/>
      <c r="I337" s="13"/>
      <c r="J337" s="13"/>
      <c r="K337" s="13"/>
      <c r="L337" s="14"/>
      <c r="M337" s="12"/>
      <c r="N337" s="12"/>
      <c r="O337" s="12"/>
    </row>
    <row r="338" spans="1:15" x14ac:dyDescent="0.35">
      <c r="A338" s="13"/>
      <c r="B338" s="14"/>
      <c r="C338" s="13"/>
      <c r="D338" s="13"/>
      <c r="E338" s="14"/>
      <c r="F338" s="14"/>
      <c r="G338" s="13"/>
      <c r="H338" s="13"/>
      <c r="I338" s="13"/>
      <c r="J338" s="13"/>
      <c r="K338" s="13"/>
      <c r="L338" s="14"/>
      <c r="M338" s="12"/>
      <c r="N338" s="12"/>
      <c r="O338" s="12"/>
    </row>
    <row r="339" spans="1:15" x14ac:dyDescent="0.35">
      <c r="A339" s="13"/>
      <c r="B339" s="14"/>
      <c r="C339" s="13"/>
      <c r="D339" s="13"/>
      <c r="E339" s="14"/>
      <c r="F339" s="14"/>
      <c r="G339" s="13"/>
      <c r="H339" s="13"/>
      <c r="I339" s="13"/>
      <c r="J339" s="13"/>
      <c r="K339" s="13"/>
      <c r="L339" s="14"/>
      <c r="M339" s="12"/>
      <c r="N339" s="12"/>
      <c r="O339" s="12"/>
    </row>
    <row r="340" spans="1:15" x14ac:dyDescent="0.35">
      <c r="A340" s="27"/>
      <c r="B340" s="28"/>
      <c r="C340" s="27"/>
      <c r="D340" s="27"/>
      <c r="E340" s="28"/>
      <c r="F340" s="28"/>
      <c r="G340" s="27"/>
      <c r="H340" s="27"/>
      <c r="I340" s="27"/>
      <c r="J340" s="27"/>
      <c r="K340" s="27"/>
      <c r="L340" s="28"/>
      <c r="M340" s="26"/>
      <c r="N340" s="12"/>
      <c r="O340" s="12"/>
    </row>
    <row r="341" spans="1:15" x14ac:dyDescent="0.35">
      <c r="A341" s="27"/>
      <c r="B341" s="28"/>
      <c r="C341" s="27"/>
      <c r="D341" s="27"/>
      <c r="E341" s="28"/>
      <c r="F341" s="28"/>
      <c r="G341" s="27"/>
      <c r="H341" s="27"/>
      <c r="I341" s="27"/>
      <c r="J341" s="27"/>
      <c r="K341" s="27"/>
      <c r="L341" s="28"/>
      <c r="M341" s="26"/>
      <c r="N341" s="12"/>
      <c r="O341" s="12"/>
    </row>
    <row r="342" spans="1:15" x14ac:dyDescent="0.35">
      <c r="A342" s="27"/>
      <c r="B342" s="28"/>
      <c r="C342" s="27"/>
      <c r="D342" s="27"/>
      <c r="E342" s="28"/>
      <c r="F342" s="28"/>
      <c r="G342" s="27"/>
      <c r="H342" s="27"/>
      <c r="I342" s="27"/>
      <c r="J342" s="27"/>
      <c r="K342" s="27"/>
      <c r="L342" s="28"/>
      <c r="M342" s="26"/>
      <c r="N342" s="12"/>
      <c r="O342" s="12"/>
    </row>
    <row r="343" spans="1:15" x14ac:dyDescent="0.35">
      <c r="A343" s="27"/>
      <c r="B343" s="28"/>
      <c r="C343" s="27"/>
      <c r="D343" s="27"/>
      <c r="E343" s="28"/>
      <c r="F343" s="28"/>
      <c r="G343" s="27"/>
      <c r="H343" s="27"/>
      <c r="I343" s="27"/>
      <c r="J343" s="27"/>
      <c r="K343" s="27"/>
      <c r="L343" s="28"/>
      <c r="M343" s="26"/>
      <c r="N343" s="12"/>
      <c r="O343" s="12"/>
    </row>
    <row r="344" spans="1:15" x14ac:dyDescent="0.35">
      <c r="A344" s="27"/>
      <c r="B344" s="28"/>
      <c r="C344" s="27"/>
      <c r="D344" s="27"/>
      <c r="E344" s="28"/>
      <c r="F344" s="28"/>
      <c r="G344" s="27"/>
      <c r="H344" s="27"/>
      <c r="I344" s="27"/>
      <c r="J344" s="27"/>
      <c r="K344" s="27"/>
      <c r="L344" s="28"/>
      <c r="M344" s="26"/>
      <c r="N344" s="12"/>
      <c r="O344" s="12"/>
    </row>
    <row r="345" spans="1:15" x14ac:dyDescent="0.35">
      <c r="A345" s="27"/>
      <c r="B345" s="28"/>
      <c r="C345" s="27"/>
      <c r="D345" s="27"/>
      <c r="E345" s="28"/>
      <c r="F345" s="28"/>
      <c r="G345" s="27"/>
      <c r="H345" s="27"/>
      <c r="I345" s="27"/>
      <c r="J345" s="27"/>
      <c r="K345" s="27"/>
      <c r="L345" s="28"/>
      <c r="M345" s="26"/>
      <c r="N345" s="12"/>
      <c r="O345" s="12"/>
    </row>
    <row r="348" spans="1:15" x14ac:dyDescent="0.35">
      <c r="J348" s="24"/>
      <c r="L348" s="24"/>
    </row>
    <row r="349" spans="1:15" x14ac:dyDescent="0.35">
      <c r="J349" s="24"/>
      <c r="L349" s="24"/>
    </row>
    <row r="351" spans="1:15" x14ac:dyDescent="0.35">
      <c r="I351" s="10"/>
      <c r="J351" s="9"/>
      <c r="K351" s="10"/>
      <c r="L351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W43"/>
  <sheetViews>
    <sheetView topLeftCell="B1" workbookViewId="0">
      <selection activeCell="S2" sqref="S2:S27"/>
    </sheetView>
  </sheetViews>
  <sheetFormatPr defaultRowHeight="14.5" x14ac:dyDescent="0.35"/>
  <cols>
    <col min="1" max="1" width="27.453125" customWidth="1"/>
    <col min="2" max="2" width="10.81640625" customWidth="1"/>
    <col min="3" max="3" width="14.1796875" hidden="1" customWidth="1"/>
    <col min="4" max="5" width="0" hidden="1" customWidth="1"/>
    <col min="6" max="6" width="6.1796875" customWidth="1"/>
    <col min="7" max="7" width="16.1796875" customWidth="1"/>
    <col min="8" max="8" width="20.36328125" customWidth="1"/>
    <col min="9" max="9" width="17.90625" customWidth="1"/>
    <col min="10" max="10" width="15.6328125" customWidth="1"/>
    <col min="11" max="11" width="13.26953125" customWidth="1"/>
    <col min="12" max="12" width="12.90625" customWidth="1"/>
    <col min="13" max="13" width="16.08984375" bestFit="1" customWidth="1"/>
    <col min="14" max="14" width="0" hidden="1" customWidth="1"/>
    <col min="15" max="15" width="7.81640625" customWidth="1"/>
    <col min="16" max="16" width="12.54296875" customWidth="1"/>
    <col min="17" max="17" width="8.90625" bestFit="1" customWidth="1"/>
    <col min="18" max="18" width="12.26953125" customWidth="1"/>
    <col min="21" max="21" width="10.7265625" customWidth="1"/>
  </cols>
  <sheetData>
    <row r="1" spans="1:23" x14ac:dyDescent="0.35">
      <c r="A1" t="s">
        <v>20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145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</v>
      </c>
      <c r="R1" t="s">
        <v>34</v>
      </c>
      <c r="S1" t="s">
        <v>35</v>
      </c>
      <c r="T1" t="s">
        <v>36</v>
      </c>
      <c r="U1" t="s">
        <v>37</v>
      </c>
      <c r="V1" t="s">
        <v>123</v>
      </c>
      <c r="W1" t="s">
        <v>146</v>
      </c>
    </row>
    <row r="2" spans="1:23" x14ac:dyDescent="0.35">
      <c r="A2" t="s">
        <v>38</v>
      </c>
      <c r="B2" t="s">
        <v>38</v>
      </c>
      <c r="C2" t="str">
        <f t="shared" ref="C2:C27" si="0">" 9/J205 "</f>
        <v xml:space="preserve"> 9/J205 </v>
      </c>
      <c r="D2" t="s">
        <v>39</v>
      </c>
      <c r="E2" t="s">
        <v>40</v>
      </c>
      <c r="F2" t="s">
        <v>41</v>
      </c>
      <c r="G2" t="s">
        <v>42</v>
      </c>
      <c r="H2" t="s">
        <v>147</v>
      </c>
      <c r="I2" t="s">
        <v>43</v>
      </c>
      <c r="J2" t="s">
        <v>148</v>
      </c>
      <c r="K2" t="s">
        <v>44</v>
      </c>
      <c r="L2" t="s">
        <v>45</v>
      </c>
      <c r="M2" t="str">
        <f>"PP100010646 "</f>
        <v xml:space="preserve">PP100010646 </v>
      </c>
      <c r="N2" t="s">
        <v>149</v>
      </c>
      <c r="O2" t="s">
        <v>17</v>
      </c>
      <c r="P2">
        <v>400</v>
      </c>
      <c r="Q2" t="s">
        <v>46</v>
      </c>
      <c r="R2" t="s">
        <v>47</v>
      </c>
      <c r="S2">
        <v>6.42</v>
      </c>
      <c r="T2" t="s">
        <v>39</v>
      </c>
      <c r="U2" t="s">
        <v>48</v>
      </c>
      <c r="V2" t="s">
        <v>121</v>
      </c>
      <c r="W2" t="s">
        <v>150</v>
      </c>
    </row>
    <row r="3" spans="1:23" x14ac:dyDescent="0.35">
      <c r="A3" t="s">
        <v>38</v>
      </c>
      <c r="B3" t="s">
        <v>38</v>
      </c>
      <c r="C3" t="str">
        <f t="shared" si="0"/>
        <v xml:space="preserve"> 9/J205 </v>
      </c>
      <c r="D3" t="s">
        <v>39</v>
      </c>
      <c r="E3" t="s">
        <v>40</v>
      </c>
      <c r="F3" t="s">
        <v>41</v>
      </c>
      <c r="G3" t="s">
        <v>42</v>
      </c>
      <c r="H3" t="s">
        <v>147</v>
      </c>
      <c r="I3" t="s">
        <v>43</v>
      </c>
      <c r="J3" t="s">
        <v>148</v>
      </c>
      <c r="K3" t="s">
        <v>49</v>
      </c>
      <c r="L3" t="s">
        <v>50</v>
      </c>
      <c r="M3" t="str">
        <f>"RP100003863 "</f>
        <v xml:space="preserve">RP100003863 </v>
      </c>
      <c r="N3" t="s">
        <v>149</v>
      </c>
      <c r="O3" t="s">
        <v>17</v>
      </c>
      <c r="P3">
        <v>1400</v>
      </c>
      <c r="Q3" t="s">
        <v>46</v>
      </c>
      <c r="R3" t="s">
        <v>51</v>
      </c>
      <c r="S3">
        <v>22.79</v>
      </c>
      <c r="T3" t="s">
        <v>39</v>
      </c>
      <c r="U3" t="s">
        <v>48</v>
      </c>
      <c r="V3" t="s">
        <v>121</v>
      </c>
      <c r="W3" t="s">
        <v>150</v>
      </c>
    </row>
    <row r="4" spans="1:23" x14ac:dyDescent="0.35">
      <c r="A4" t="s">
        <v>38</v>
      </c>
      <c r="B4" t="s">
        <v>38</v>
      </c>
      <c r="C4" t="str">
        <f t="shared" si="0"/>
        <v xml:space="preserve"> 9/J205 </v>
      </c>
      <c r="D4" t="s">
        <v>39</v>
      </c>
      <c r="E4" t="s">
        <v>40</v>
      </c>
      <c r="F4" t="s">
        <v>41</v>
      </c>
      <c r="G4" t="s">
        <v>42</v>
      </c>
      <c r="H4" t="s">
        <v>147</v>
      </c>
      <c r="I4" t="s">
        <v>52</v>
      </c>
      <c r="J4" t="s">
        <v>148</v>
      </c>
      <c r="K4" t="s">
        <v>44</v>
      </c>
      <c r="L4" t="s">
        <v>53</v>
      </c>
      <c r="M4" t="str">
        <f>"PR100007054 "</f>
        <v xml:space="preserve">PR100007054 </v>
      </c>
      <c r="N4" t="s">
        <v>151</v>
      </c>
      <c r="O4" t="s">
        <v>17</v>
      </c>
      <c r="P4">
        <v>213975.5</v>
      </c>
      <c r="Q4" t="s">
        <v>46</v>
      </c>
      <c r="R4" t="s">
        <v>47</v>
      </c>
      <c r="S4">
        <v>144.09</v>
      </c>
      <c r="T4" t="s">
        <v>39</v>
      </c>
      <c r="U4" t="s">
        <v>48</v>
      </c>
      <c r="V4" t="s">
        <v>121</v>
      </c>
      <c r="W4" t="s">
        <v>150</v>
      </c>
    </row>
    <row r="5" spans="1:23" x14ac:dyDescent="0.35">
      <c r="A5" t="s">
        <v>38</v>
      </c>
      <c r="B5" t="s">
        <v>38</v>
      </c>
      <c r="C5" t="str">
        <f t="shared" si="0"/>
        <v xml:space="preserve"> 9/J205 </v>
      </c>
      <c r="D5" t="s">
        <v>39</v>
      </c>
      <c r="E5" t="s">
        <v>40</v>
      </c>
      <c r="F5" t="s">
        <v>41</v>
      </c>
      <c r="G5" t="s">
        <v>42</v>
      </c>
      <c r="H5" t="s">
        <v>147</v>
      </c>
      <c r="I5" t="s">
        <v>54</v>
      </c>
      <c r="J5" t="s">
        <v>148</v>
      </c>
      <c r="K5" t="s">
        <v>44</v>
      </c>
      <c r="L5" t="s">
        <v>53</v>
      </c>
      <c r="M5" t="str">
        <f>"PR100007057 "</f>
        <v xml:space="preserve">PR100007057 </v>
      </c>
      <c r="N5" t="s">
        <v>149</v>
      </c>
      <c r="O5" t="s">
        <v>17</v>
      </c>
      <c r="P5">
        <v>113139.75</v>
      </c>
      <c r="Q5" t="s">
        <v>46</v>
      </c>
      <c r="R5" t="s">
        <v>47</v>
      </c>
      <c r="S5">
        <v>57.55</v>
      </c>
      <c r="T5" t="s">
        <v>39</v>
      </c>
      <c r="U5" t="s">
        <v>48</v>
      </c>
      <c r="V5" t="s">
        <v>121</v>
      </c>
      <c r="W5" t="s">
        <v>150</v>
      </c>
    </row>
    <row r="6" spans="1:23" x14ac:dyDescent="0.35">
      <c r="A6" t="s">
        <v>38</v>
      </c>
      <c r="B6" t="s">
        <v>38</v>
      </c>
      <c r="C6" t="str">
        <f t="shared" si="0"/>
        <v xml:space="preserve"> 9/J205 </v>
      </c>
      <c r="D6" t="s">
        <v>39</v>
      </c>
      <c r="E6" t="s">
        <v>40</v>
      </c>
      <c r="F6" t="s">
        <v>41</v>
      </c>
      <c r="G6" t="s">
        <v>42</v>
      </c>
      <c r="H6" t="s">
        <v>147</v>
      </c>
      <c r="I6" t="s">
        <v>55</v>
      </c>
      <c r="J6" t="s">
        <v>148</v>
      </c>
      <c r="K6" t="s">
        <v>44</v>
      </c>
      <c r="L6" t="s">
        <v>53</v>
      </c>
      <c r="M6" t="str">
        <f>"PR100005766 "</f>
        <v xml:space="preserve">PR100005766 </v>
      </c>
      <c r="N6" t="s">
        <v>152</v>
      </c>
      <c r="O6" t="s">
        <v>17</v>
      </c>
      <c r="P6">
        <v>15129.22</v>
      </c>
      <c r="Q6" t="s">
        <v>46</v>
      </c>
      <c r="R6" t="s">
        <v>47</v>
      </c>
      <c r="S6">
        <v>8.11</v>
      </c>
      <c r="T6" t="s">
        <v>39</v>
      </c>
      <c r="U6" t="s">
        <v>48</v>
      </c>
      <c r="V6" t="s">
        <v>121</v>
      </c>
      <c r="W6" t="s">
        <v>150</v>
      </c>
    </row>
    <row r="7" spans="1:23" x14ac:dyDescent="0.35">
      <c r="A7" s="10" t="s">
        <v>38</v>
      </c>
      <c r="B7" s="10" t="s">
        <v>38</v>
      </c>
      <c r="C7" s="10" t="str">
        <f t="shared" si="0"/>
        <v xml:space="preserve"> 9/J205 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147</v>
      </c>
      <c r="I7" s="10" t="s">
        <v>153</v>
      </c>
      <c r="J7" s="10" t="s">
        <v>148</v>
      </c>
      <c r="K7" s="10" t="s">
        <v>44</v>
      </c>
      <c r="L7" s="10" t="s">
        <v>53</v>
      </c>
      <c r="M7" s="10" t="str">
        <f>"PR100011927 "</f>
        <v xml:space="preserve">PR100011927 </v>
      </c>
      <c r="N7" s="10" t="s">
        <v>154</v>
      </c>
      <c r="O7" s="10" t="s">
        <v>16</v>
      </c>
      <c r="P7" s="10">
        <v>18049.3</v>
      </c>
      <c r="Q7" s="10" t="s">
        <v>138</v>
      </c>
      <c r="R7" s="10" t="s">
        <v>47</v>
      </c>
      <c r="S7" s="10">
        <v>631.73</v>
      </c>
      <c r="T7" s="10" t="s">
        <v>64</v>
      </c>
      <c r="U7" s="10" t="s">
        <v>48</v>
      </c>
      <c r="V7" t="s">
        <v>121</v>
      </c>
      <c r="W7" t="s">
        <v>150</v>
      </c>
    </row>
    <row r="8" spans="1:23" x14ac:dyDescent="0.35">
      <c r="A8" t="s">
        <v>38</v>
      </c>
      <c r="B8" t="s">
        <v>38</v>
      </c>
      <c r="C8" t="str">
        <f t="shared" si="0"/>
        <v xml:space="preserve"> 9/J205 </v>
      </c>
      <c r="D8" t="s">
        <v>39</v>
      </c>
      <c r="E8" t="s">
        <v>40</v>
      </c>
      <c r="F8" t="s">
        <v>41</v>
      </c>
      <c r="G8" t="s">
        <v>42</v>
      </c>
      <c r="H8" t="s">
        <v>147</v>
      </c>
      <c r="I8" t="s">
        <v>137</v>
      </c>
      <c r="J8" t="s">
        <v>148</v>
      </c>
      <c r="K8" t="s">
        <v>44</v>
      </c>
      <c r="L8" t="s">
        <v>53</v>
      </c>
      <c r="M8" t="str">
        <f>"PR100011600 "</f>
        <v xml:space="preserve">PR100011600 </v>
      </c>
      <c r="N8" t="s">
        <v>151</v>
      </c>
      <c r="O8" t="s">
        <v>17</v>
      </c>
      <c r="P8">
        <v>60000</v>
      </c>
      <c r="Q8" t="s">
        <v>46</v>
      </c>
      <c r="R8" t="s">
        <v>47</v>
      </c>
      <c r="S8">
        <v>4.17</v>
      </c>
      <c r="T8" t="s">
        <v>39</v>
      </c>
      <c r="U8" t="s">
        <v>48</v>
      </c>
      <c r="V8" t="s">
        <v>121</v>
      </c>
      <c r="W8" t="s">
        <v>150</v>
      </c>
    </row>
    <row r="9" spans="1:23" x14ac:dyDescent="0.35">
      <c r="A9" t="s">
        <v>38</v>
      </c>
      <c r="B9" t="s">
        <v>38</v>
      </c>
      <c r="C9" t="str">
        <f t="shared" si="0"/>
        <v xml:space="preserve"> 9/J205 </v>
      </c>
      <c r="D9" t="s">
        <v>39</v>
      </c>
      <c r="E9" t="s">
        <v>40</v>
      </c>
      <c r="F9" t="s">
        <v>41</v>
      </c>
      <c r="G9" t="s">
        <v>42</v>
      </c>
      <c r="H9" t="s">
        <v>147</v>
      </c>
      <c r="I9" t="s">
        <v>56</v>
      </c>
      <c r="J9" t="s">
        <v>148</v>
      </c>
      <c r="K9" t="s">
        <v>44</v>
      </c>
      <c r="L9" t="s">
        <v>57</v>
      </c>
      <c r="M9" t="str">
        <f>"BB100013569 "</f>
        <v xml:space="preserve">BB100013569 </v>
      </c>
      <c r="N9" t="s">
        <v>155</v>
      </c>
      <c r="O9" t="s">
        <v>17</v>
      </c>
      <c r="P9">
        <v>28529.22</v>
      </c>
      <c r="Q9" t="s">
        <v>46</v>
      </c>
      <c r="R9" t="s">
        <v>47</v>
      </c>
      <c r="S9">
        <v>14.84</v>
      </c>
      <c r="T9" t="s">
        <v>39</v>
      </c>
      <c r="U9" t="s">
        <v>48</v>
      </c>
      <c r="V9" t="s">
        <v>121</v>
      </c>
      <c r="W9" t="s">
        <v>150</v>
      </c>
    </row>
    <row r="10" spans="1:23" x14ac:dyDescent="0.35">
      <c r="A10" t="s">
        <v>38</v>
      </c>
      <c r="B10" t="s">
        <v>38</v>
      </c>
      <c r="C10" t="str">
        <f t="shared" si="0"/>
        <v xml:space="preserve"> 9/J205 </v>
      </c>
      <c r="D10" t="s">
        <v>39</v>
      </c>
      <c r="E10" t="s">
        <v>40</v>
      </c>
      <c r="F10" t="s">
        <v>41</v>
      </c>
      <c r="G10" t="s">
        <v>42</v>
      </c>
      <c r="H10" t="s">
        <v>147</v>
      </c>
      <c r="I10" t="s">
        <v>58</v>
      </c>
      <c r="J10" t="s">
        <v>148</v>
      </c>
      <c r="K10" t="s">
        <v>44</v>
      </c>
      <c r="L10" t="s">
        <v>57</v>
      </c>
      <c r="M10" t="str">
        <f>"BB100011823 "</f>
        <v xml:space="preserve">BB100011823 </v>
      </c>
      <c r="N10" t="s">
        <v>156</v>
      </c>
      <c r="O10" t="s">
        <v>17</v>
      </c>
      <c r="P10">
        <v>836378.41</v>
      </c>
      <c r="Q10" t="s">
        <v>46</v>
      </c>
      <c r="R10" t="s">
        <v>47</v>
      </c>
      <c r="S10">
        <v>420.3</v>
      </c>
      <c r="T10" t="s">
        <v>39</v>
      </c>
      <c r="U10" t="s">
        <v>48</v>
      </c>
      <c r="V10" t="s">
        <v>121</v>
      </c>
      <c r="W10" t="s">
        <v>150</v>
      </c>
    </row>
    <row r="11" spans="1:23" x14ac:dyDescent="0.35">
      <c r="A11" t="s">
        <v>38</v>
      </c>
      <c r="B11" t="s">
        <v>38</v>
      </c>
      <c r="C11" t="str">
        <f t="shared" si="0"/>
        <v xml:space="preserve"> 9/J205 </v>
      </c>
      <c r="D11" t="s">
        <v>39</v>
      </c>
      <c r="E11" t="s">
        <v>40</v>
      </c>
      <c r="F11" t="s">
        <v>41</v>
      </c>
      <c r="G11" t="s">
        <v>42</v>
      </c>
      <c r="H11" t="s">
        <v>147</v>
      </c>
      <c r="I11" t="s">
        <v>59</v>
      </c>
      <c r="J11" t="s">
        <v>148</v>
      </c>
      <c r="K11" t="s">
        <v>44</v>
      </c>
      <c r="L11" t="s">
        <v>57</v>
      </c>
      <c r="M11" t="str">
        <f>"BB100013581 "</f>
        <v xml:space="preserve">BB100013581 </v>
      </c>
      <c r="N11" t="s">
        <v>149</v>
      </c>
      <c r="O11" t="s">
        <v>17</v>
      </c>
      <c r="P11">
        <v>58252.95</v>
      </c>
      <c r="Q11" t="s">
        <v>46</v>
      </c>
      <c r="R11" t="s">
        <v>47</v>
      </c>
      <c r="S11">
        <v>29.42</v>
      </c>
      <c r="T11" t="s">
        <v>39</v>
      </c>
      <c r="U11" t="s">
        <v>48</v>
      </c>
      <c r="V11" t="s">
        <v>121</v>
      </c>
      <c r="W11" t="s">
        <v>150</v>
      </c>
    </row>
    <row r="12" spans="1:23" x14ac:dyDescent="0.35">
      <c r="A12" t="s">
        <v>38</v>
      </c>
      <c r="B12" t="s">
        <v>38</v>
      </c>
      <c r="C12" t="str">
        <f t="shared" si="0"/>
        <v xml:space="preserve"> 9/J205 </v>
      </c>
      <c r="D12" t="s">
        <v>39</v>
      </c>
      <c r="E12" t="s">
        <v>40</v>
      </c>
      <c r="F12" t="s">
        <v>41</v>
      </c>
      <c r="G12" t="s">
        <v>42</v>
      </c>
      <c r="H12" t="s">
        <v>147</v>
      </c>
      <c r="I12" t="s">
        <v>122</v>
      </c>
      <c r="J12" t="s">
        <v>148</v>
      </c>
      <c r="K12" t="s">
        <v>44</v>
      </c>
      <c r="L12" t="s">
        <v>53</v>
      </c>
      <c r="M12" t="str">
        <f>"PR100011435 "</f>
        <v xml:space="preserve">PR100011435 </v>
      </c>
      <c r="N12" t="s">
        <v>149</v>
      </c>
      <c r="O12" t="s">
        <v>17</v>
      </c>
      <c r="P12">
        <v>120000</v>
      </c>
      <c r="Q12" t="s">
        <v>46</v>
      </c>
      <c r="R12" t="s">
        <v>47</v>
      </c>
      <c r="S12">
        <v>12.52</v>
      </c>
      <c r="T12" t="s">
        <v>39</v>
      </c>
      <c r="U12" t="s">
        <v>48</v>
      </c>
      <c r="V12" t="s">
        <v>121</v>
      </c>
      <c r="W12" t="s">
        <v>150</v>
      </c>
    </row>
    <row r="13" spans="1:23" x14ac:dyDescent="0.35">
      <c r="A13" t="s">
        <v>38</v>
      </c>
      <c r="B13" t="s">
        <v>38</v>
      </c>
      <c r="C13" t="str">
        <f t="shared" si="0"/>
        <v xml:space="preserve"> 9/J205 </v>
      </c>
      <c r="D13" t="s">
        <v>39</v>
      </c>
      <c r="E13" t="s">
        <v>40</v>
      </c>
      <c r="F13" t="s">
        <v>41</v>
      </c>
      <c r="G13" t="s">
        <v>42</v>
      </c>
      <c r="H13" t="s">
        <v>147</v>
      </c>
      <c r="I13" t="s">
        <v>60</v>
      </c>
      <c r="J13" t="s">
        <v>148</v>
      </c>
      <c r="K13" t="s">
        <v>44</v>
      </c>
      <c r="L13" t="s">
        <v>53</v>
      </c>
      <c r="M13" t="str">
        <f>"PR100007829 "</f>
        <v xml:space="preserve">PR100007829 </v>
      </c>
      <c r="N13" t="s">
        <v>157</v>
      </c>
      <c r="O13" t="s">
        <v>17</v>
      </c>
      <c r="P13">
        <v>112000</v>
      </c>
      <c r="Q13" t="s">
        <v>46</v>
      </c>
      <c r="R13" t="s">
        <v>47</v>
      </c>
      <c r="S13">
        <v>54.45</v>
      </c>
      <c r="T13" t="s">
        <v>39</v>
      </c>
      <c r="U13" t="s">
        <v>48</v>
      </c>
      <c r="V13" t="s">
        <v>121</v>
      </c>
      <c r="W13" t="s">
        <v>150</v>
      </c>
    </row>
    <row r="14" spans="1:23" x14ac:dyDescent="0.35">
      <c r="A14" t="s">
        <v>38</v>
      </c>
      <c r="B14" t="s">
        <v>38</v>
      </c>
      <c r="C14" t="str">
        <f t="shared" si="0"/>
        <v xml:space="preserve"> 9/J205 </v>
      </c>
      <c r="D14" t="s">
        <v>39</v>
      </c>
      <c r="E14" t="s">
        <v>40</v>
      </c>
      <c r="F14" t="s">
        <v>41</v>
      </c>
      <c r="G14" t="s">
        <v>42</v>
      </c>
      <c r="H14" t="s">
        <v>147</v>
      </c>
      <c r="I14" t="s">
        <v>61</v>
      </c>
      <c r="J14" t="s">
        <v>148</v>
      </c>
      <c r="K14" t="s">
        <v>44</v>
      </c>
      <c r="L14" t="s">
        <v>57</v>
      </c>
      <c r="M14" t="str">
        <f>"BB100012470 "</f>
        <v xml:space="preserve">BB100012470 </v>
      </c>
      <c r="N14" t="s">
        <v>158</v>
      </c>
      <c r="O14" t="s">
        <v>17</v>
      </c>
      <c r="P14">
        <v>11631.95</v>
      </c>
      <c r="Q14" t="s">
        <v>46</v>
      </c>
      <c r="R14" t="s">
        <v>47</v>
      </c>
      <c r="S14">
        <v>5.7</v>
      </c>
      <c r="T14" t="s">
        <v>39</v>
      </c>
      <c r="U14" t="s">
        <v>48</v>
      </c>
      <c r="V14" t="s">
        <v>121</v>
      </c>
      <c r="W14" t="s">
        <v>150</v>
      </c>
    </row>
    <row r="15" spans="1:23" x14ac:dyDescent="0.35">
      <c r="A15" t="s">
        <v>38</v>
      </c>
      <c r="B15" t="s">
        <v>38</v>
      </c>
      <c r="C15" t="str">
        <f t="shared" si="0"/>
        <v xml:space="preserve"> 9/J205 </v>
      </c>
      <c r="D15" t="s">
        <v>39</v>
      </c>
      <c r="E15" t="s">
        <v>40</v>
      </c>
      <c r="F15" t="s">
        <v>41</v>
      </c>
      <c r="G15" t="s">
        <v>42</v>
      </c>
      <c r="H15" t="s">
        <v>147</v>
      </c>
      <c r="I15" t="s">
        <v>61</v>
      </c>
      <c r="J15" t="s">
        <v>148</v>
      </c>
      <c r="K15" t="s">
        <v>44</v>
      </c>
      <c r="L15" t="s">
        <v>57</v>
      </c>
      <c r="M15" t="str">
        <f>"BB100012566 "</f>
        <v xml:space="preserve">BB100012566 </v>
      </c>
      <c r="N15" t="s">
        <v>151</v>
      </c>
      <c r="O15" t="s">
        <v>17</v>
      </c>
      <c r="P15">
        <v>118613.86</v>
      </c>
      <c r="Q15" t="s">
        <v>46</v>
      </c>
      <c r="R15" t="s">
        <v>47</v>
      </c>
      <c r="S15">
        <v>57.94</v>
      </c>
      <c r="T15" t="s">
        <v>39</v>
      </c>
      <c r="U15" t="s">
        <v>48</v>
      </c>
      <c r="V15" t="s">
        <v>121</v>
      </c>
      <c r="W15" t="s">
        <v>150</v>
      </c>
    </row>
    <row r="16" spans="1:23" x14ac:dyDescent="0.35">
      <c r="A16" t="s">
        <v>38</v>
      </c>
      <c r="B16" t="s">
        <v>38</v>
      </c>
      <c r="C16" t="str">
        <f t="shared" si="0"/>
        <v xml:space="preserve"> 9/J205 </v>
      </c>
      <c r="D16" t="s">
        <v>39</v>
      </c>
      <c r="E16" t="s">
        <v>40</v>
      </c>
      <c r="F16" t="s">
        <v>41</v>
      </c>
      <c r="G16" t="s">
        <v>42</v>
      </c>
      <c r="H16" t="s">
        <v>147</v>
      </c>
      <c r="I16" t="s">
        <v>62</v>
      </c>
      <c r="J16" t="s">
        <v>148</v>
      </c>
      <c r="K16" t="s">
        <v>44</v>
      </c>
      <c r="L16" t="s">
        <v>57</v>
      </c>
      <c r="M16" t="str">
        <f>"BB100012763 "</f>
        <v xml:space="preserve">BB100012763 </v>
      </c>
      <c r="N16" t="s">
        <v>159</v>
      </c>
      <c r="O16" t="s">
        <v>17</v>
      </c>
      <c r="P16">
        <v>54909.26</v>
      </c>
      <c r="Q16" t="s">
        <v>46</v>
      </c>
      <c r="R16" t="s">
        <v>47</v>
      </c>
      <c r="S16">
        <v>26.88</v>
      </c>
      <c r="T16" t="s">
        <v>39</v>
      </c>
      <c r="U16" t="s">
        <v>48</v>
      </c>
      <c r="V16" t="s">
        <v>121</v>
      </c>
      <c r="W16" t="s">
        <v>150</v>
      </c>
    </row>
    <row r="17" spans="1:23" x14ac:dyDescent="0.35">
      <c r="A17" t="s">
        <v>38</v>
      </c>
      <c r="B17" t="s">
        <v>38</v>
      </c>
      <c r="C17" t="str">
        <f t="shared" si="0"/>
        <v xml:space="preserve"> 9/J205 </v>
      </c>
      <c r="D17" t="s">
        <v>39</v>
      </c>
      <c r="E17" t="s">
        <v>40</v>
      </c>
      <c r="F17" t="s">
        <v>41</v>
      </c>
      <c r="G17" t="s">
        <v>42</v>
      </c>
      <c r="H17" t="s">
        <v>147</v>
      </c>
      <c r="I17" t="s">
        <v>63</v>
      </c>
      <c r="J17" t="s">
        <v>148</v>
      </c>
      <c r="K17" t="s">
        <v>44</v>
      </c>
      <c r="L17" t="s">
        <v>53</v>
      </c>
      <c r="M17" t="str">
        <f>"PR100010937 "</f>
        <v xml:space="preserve">PR100010937 </v>
      </c>
      <c r="N17" t="s">
        <v>160</v>
      </c>
      <c r="O17" t="s">
        <v>17</v>
      </c>
      <c r="P17">
        <v>11616.17</v>
      </c>
      <c r="Q17" t="s">
        <v>46</v>
      </c>
      <c r="R17" t="s">
        <v>47</v>
      </c>
      <c r="S17">
        <v>5.0199999999999996</v>
      </c>
      <c r="T17" t="s">
        <v>39</v>
      </c>
      <c r="U17" t="s">
        <v>48</v>
      </c>
      <c r="V17" t="s">
        <v>121</v>
      </c>
      <c r="W17" t="s">
        <v>150</v>
      </c>
    </row>
    <row r="18" spans="1:23" x14ac:dyDescent="0.35">
      <c r="A18" t="s">
        <v>38</v>
      </c>
      <c r="B18" t="s">
        <v>38</v>
      </c>
      <c r="C18" t="str">
        <f t="shared" si="0"/>
        <v xml:space="preserve"> 9/J205 </v>
      </c>
      <c r="D18" t="s">
        <v>39</v>
      </c>
      <c r="E18" t="s">
        <v>40</v>
      </c>
      <c r="F18" t="s">
        <v>41</v>
      </c>
      <c r="G18" t="s">
        <v>42</v>
      </c>
      <c r="H18" t="s">
        <v>147</v>
      </c>
      <c r="I18" t="s">
        <v>65</v>
      </c>
      <c r="J18" t="s">
        <v>148</v>
      </c>
      <c r="K18" t="s">
        <v>44</v>
      </c>
      <c r="L18" t="s">
        <v>57</v>
      </c>
      <c r="M18" t="str">
        <f>"BB100013119 "</f>
        <v xml:space="preserve">BB100013119 </v>
      </c>
      <c r="N18" t="s">
        <v>152</v>
      </c>
      <c r="O18" t="s">
        <v>17</v>
      </c>
      <c r="P18">
        <v>29049.34</v>
      </c>
      <c r="Q18" t="s">
        <v>46</v>
      </c>
      <c r="R18" t="s">
        <v>47</v>
      </c>
      <c r="S18">
        <v>14.29</v>
      </c>
      <c r="T18" t="s">
        <v>39</v>
      </c>
      <c r="U18" t="s">
        <v>48</v>
      </c>
      <c r="V18" t="s">
        <v>121</v>
      </c>
      <c r="W18" t="s">
        <v>150</v>
      </c>
    </row>
    <row r="19" spans="1:23" x14ac:dyDescent="0.35">
      <c r="A19" t="s">
        <v>38</v>
      </c>
      <c r="B19" t="s">
        <v>38</v>
      </c>
      <c r="C19" t="str">
        <f t="shared" si="0"/>
        <v xml:space="preserve"> 9/J205 </v>
      </c>
      <c r="D19" t="s">
        <v>39</v>
      </c>
      <c r="E19" t="s">
        <v>40</v>
      </c>
      <c r="F19" t="s">
        <v>41</v>
      </c>
      <c r="G19" t="s">
        <v>42</v>
      </c>
      <c r="H19" t="s">
        <v>147</v>
      </c>
      <c r="I19" t="s">
        <v>66</v>
      </c>
      <c r="J19" t="s">
        <v>148</v>
      </c>
      <c r="K19" t="s">
        <v>44</v>
      </c>
      <c r="L19" t="s">
        <v>53</v>
      </c>
      <c r="M19" t="str">
        <f>"PR100008882 "</f>
        <v xml:space="preserve">PR100008882 </v>
      </c>
      <c r="N19" t="s">
        <v>161</v>
      </c>
      <c r="O19" t="s">
        <v>17</v>
      </c>
      <c r="P19">
        <v>320000</v>
      </c>
      <c r="Q19" t="s">
        <v>46</v>
      </c>
      <c r="R19" t="s">
        <v>47</v>
      </c>
      <c r="S19">
        <v>111.04</v>
      </c>
      <c r="T19" t="s">
        <v>39</v>
      </c>
      <c r="U19" t="s">
        <v>48</v>
      </c>
      <c r="V19" t="s">
        <v>121</v>
      </c>
      <c r="W19" t="s">
        <v>150</v>
      </c>
    </row>
    <row r="20" spans="1:23" x14ac:dyDescent="0.35">
      <c r="A20" t="s">
        <v>38</v>
      </c>
      <c r="B20" t="s">
        <v>38</v>
      </c>
      <c r="C20" t="str">
        <f t="shared" si="0"/>
        <v xml:space="preserve"> 9/J205 </v>
      </c>
      <c r="D20" t="s">
        <v>39</v>
      </c>
      <c r="E20" t="s">
        <v>40</v>
      </c>
      <c r="F20" t="s">
        <v>41</v>
      </c>
      <c r="G20" t="s">
        <v>42</v>
      </c>
      <c r="H20" t="s">
        <v>147</v>
      </c>
      <c r="I20" t="s">
        <v>67</v>
      </c>
      <c r="J20" t="s">
        <v>148</v>
      </c>
      <c r="K20" t="s">
        <v>44</v>
      </c>
      <c r="L20" t="s">
        <v>53</v>
      </c>
      <c r="M20" t="str">
        <f>"PR100011926 "</f>
        <v xml:space="preserve">PR100011926 </v>
      </c>
      <c r="N20" t="s">
        <v>161</v>
      </c>
      <c r="O20" t="s">
        <v>17</v>
      </c>
      <c r="P20">
        <v>320000</v>
      </c>
      <c r="Q20" t="s">
        <v>46</v>
      </c>
      <c r="R20" t="s">
        <v>47</v>
      </c>
      <c r="S20">
        <v>111.04</v>
      </c>
      <c r="T20" t="s">
        <v>39</v>
      </c>
      <c r="U20" t="s">
        <v>48</v>
      </c>
      <c r="V20" t="s">
        <v>121</v>
      </c>
      <c r="W20" t="s">
        <v>150</v>
      </c>
    </row>
    <row r="21" spans="1:23" x14ac:dyDescent="0.35">
      <c r="A21" t="s">
        <v>38</v>
      </c>
      <c r="B21" t="s">
        <v>38</v>
      </c>
      <c r="C21" t="str">
        <f t="shared" si="0"/>
        <v xml:space="preserve"> 9/J205 </v>
      </c>
      <c r="D21" t="s">
        <v>39</v>
      </c>
      <c r="E21" t="s">
        <v>40</v>
      </c>
      <c r="F21" t="s">
        <v>41</v>
      </c>
      <c r="G21" t="s">
        <v>42</v>
      </c>
      <c r="H21" t="s">
        <v>147</v>
      </c>
      <c r="I21" t="s">
        <v>68</v>
      </c>
      <c r="J21" t="s">
        <v>148</v>
      </c>
      <c r="K21" t="s">
        <v>44</v>
      </c>
      <c r="L21" t="s">
        <v>57</v>
      </c>
      <c r="M21" t="str">
        <f>"BB100013037 "</f>
        <v xml:space="preserve">BB100013037 </v>
      </c>
      <c r="N21" t="s">
        <v>162</v>
      </c>
      <c r="O21" t="s">
        <v>17</v>
      </c>
      <c r="P21">
        <v>77805.5</v>
      </c>
      <c r="Q21" t="s">
        <v>46</v>
      </c>
      <c r="R21" t="s">
        <v>47</v>
      </c>
      <c r="S21">
        <v>40.56</v>
      </c>
      <c r="T21" t="s">
        <v>39</v>
      </c>
      <c r="U21" t="s">
        <v>48</v>
      </c>
      <c r="V21" t="s">
        <v>121</v>
      </c>
      <c r="W21" t="s">
        <v>150</v>
      </c>
    </row>
    <row r="22" spans="1:23" x14ac:dyDescent="0.35">
      <c r="A22" t="s">
        <v>38</v>
      </c>
      <c r="B22" t="s">
        <v>38</v>
      </c>
      <c r="C22" t="str">
        <f t="shared" si="0"/>
        <v xml:space="preserve"> 9/J205 </v>
      </c>
      <c r="D22" t="s">
        <v>39</v>
      </c>
      <c r="E22" t="s">
        <v>40</v>
      </c>
      <c r="F22" t="s">
        <v>41</v>
      </c>
      <c r="G22" t="s">
        <v>42</v>
      </c>
      <c r="H22" t="s">
        <v>147</v>
      </c>
      <c r="I22" t="s">
        <v>69</v>
      </c>
      <c r="J22" t="s">
        <v>148</v>
      </c>
      <c r="K22" t="s">
        <v>44</v>
      </c>
      <c r="L22" t="s">
        <v>57</v>
      </c>
      <c r="M22" t="str">
        <f>"BB100013932 "</f>
        <v xml:space="preserve">BB100013932 </v>
      </c>
      <c r="N22" t="s">
        <v>163</v>
      </c>
      <c r="O22" t="s">
        <v>17</v>
      </c>
      <c r="P22">
        <v>38558.300000000003</v>
      </c>
      <c r="Q22" t="s">
        <v>46</v>
      </c>
      <c r="R22" t="s">
        <v>47</v>
      </c>
      <c r="S22">
        <v>18.079999999999998</v>
      </c>
      <c r="T22" t="s">
        <v>39</v>
      </c>
      <c r="U22" t="s">
        <v>48</v>
      </c>
      <c r="V22" t="s">
        <v>121</v>
      </c>
      <c r="W22" t="s">
        <v>150</v>
      </c>
    </row>
    <row r="23" spans="1:23" x14ac:dyDescent="0.35">
      <c r="A23" t="s">
        <v>38</v>
      </c>
      <c r="B23" t="s">
        <v>38</v>
      </c>
      <c r="C23" t="str">
        <f t="shared" si="0"/>
        <v xml:space="preserve"> 9/J205 </v>
      </c>
      <c r="D23" t="s">
        <v>39</v>
      </c>
      <c r="E23" t="s">
        <v>40</v>
      </c>
      <c r="F23" t="s">
        <v>41</v>
      </c>
      <c r="G23" t="s">
        <v>42</v>
      </c>
      <c r="H23" t="s">
        <v>147</v>
      </c>
      <c r="I23" t="s">
        <v>70</v>
      </c>
      <c r="J23" t="s">
        <v>148</v>
      </c>
      <c r="K23" t="s">
        <v>44</v>
      </c>
      <c r="L23" t="s">
        <v>57</v>
      </c>
      <c r="M23" t="str">
        <f>"BB100013210 "</f>
        <v xml:space="preserve">BB100013210 </v>
      </c>
      <c r="N23" t="s">
        <v>164</v>
      </c>
      <c r="O23" t="s">
        <v>17</v>
      </c>
      <c r="P23">
        <v>6559.59</v>
      </c>
      <c r="Q23" t="s">
        <v>46</v>
      </c>
      <c r="R23" t="s">
        <v>47</v>
      </c>
      <c r="S23">
        <v>3.44</v>
      </c>
      <c r="T23" t="s">
        <v>39</v>
      </c>
      <c r="U23" t="s">
        <v>48</v>
      </c>
      <c r="V23" t="s">
        <v>121</v>
      </c>
      <c r="W23" t="s">
        <v>150</v>
      </c>
    </row>
    <row r="24" spans="1:23" x14ac:dyDescent="0.35">
      <c r="A24" t="s">
        <v>38</v>
      </c>
      <c r="B24" t="s">
        <v>38</v>
      </c>
      <c r="C24" t="str">
        <f t="shared" si="0"/>
        <v xml:space="preserve"> 9/J205 </v>
      </c>
      <c r="D24" t="s">
        <v>39</v>
      </c>
      <c r="E24" t="s">
        <v>40</v>
      </c>
      <c r="F24" t="s">
        <v>41</v>
      </c>
      <c r="G24" t="s">
        <v>42</v>
      </c>
      <c r="H24" t="s">
        <v>147</v>
      </c>
      <c r="I24" t="s">
        <v>71</v>
      </c>
      <c r="J24" t="s">
        <v>148</v>
      </c>
      <c r="K24" t="s">
        <v>44</v>
      </c>
      <c r="L24" t="s">
        <v>53</v>
      </c>
      <c r="M24" t="str">
        <f>"PR100005556 "</f>
        <v xml:space="preserve">PR100005556 </v>
      </c>
      <c r="N24" t="s">
        <v>165</v>
      </c>
      <c r="O24" t="s">
        <v>17</v>
      </c>
      <c r="P24">
        <v>18068.740000000002</v>
      </c>
      <c r="Q24" t="s">
        <v>46</v>
      </c>
      <c r="R24" t="s">
        <v>47</v>
      </c>
      <c r="S24">
        <v>9.2100000000000009</v>
      </c>
      <c r="T24" t="s">
        <v>39</v>
      </c>
      <c r="U24" t="s">
        <v>48</v>
      </c>
      <c r="V24" t="s">
        <v>121</v>
      </c>
      <c r="W24" t="s">
        <v>150</v>
      </c>
    </row>
    <row r="25" spans="1:23" x14ac:dyDescent="0.35">
      <c r="A25" t="s">
        <v>38</v>
      </c>
      <c r="B25" t="s">
        <v>38</v>
      </c>
      <c r="C25" t="str">
        <f t="shared" si="0"/>
        <v xml:space="preserve"> 9/J205 </v>
      </c>
      <c r="D25" t="s">
        <v>39</v>
      </c>
      <c r="E25" t="s">
        <v>40</v>
      </c>
      <c r="F25" t="s">
        <v>41</v>
      </c>
      <c r="G25" t="s">
        <v>42</v>
      </c>
      <c r="H25" t="s">
        <v>147</v>
      </c>
      <c r="I25" t="s">
        <v>72</v>
      </c>
      <c r="J25" t="s">
        <v>148</v>
      </c>
      <c r="K25" t="s">
        <v>44</v>
      </c>
      <c r="L25" t="s">
        <v>73</v>
      </c>
      <c r="M25" t="str">
        <f>"PA100001878 "</f>
        <v xml:space="preserve">PA100001878 </v>
      </c>
      <c r="N25" t="s">
        <v>166</v>
      </c>
      <c r="O25" t="s">
        <v>17</v>
      </c>
      <c r="P25">
        <v>18000</v>
      </c>
      <c r="Q25" t="s">
        <v>46</v>
      </c>
      <c r="R25" t="s">
        <v>47</v>
      </c>
      <c r="S25">
        <v>8.7899999999999991</v>
      </c>
      <c r="T25" t="s">
        <v>39</v>
      </c>
      <c r="U25" t="s">
        <v>48</v>
      </c>
      <c r="V25" t="s">
        <v>121</v>
      </c>
      <c r="W25" t="s">
        <v>150</v>
      </c>
    </row>
    <row r="26" spans="1:23" x14ac:dyDescent="0.35">
      <c r="A26" t="s">
        <v>38</v>
      </c>
      <c r="B26" t="s">
        <v>38</v>
      </c>
      <c r="C26" t="str">
        <f t="shared" si="0"/>
        <v xml:space="preserve"> 9/J205 </v>
      </c>
      <c r="D26" t="s">
        <v>39</v>
      </c>
      <c r="E26" t="s">
        <v>40</v>
      </c>
      <c r="F26" t="s">
        <v>41</v>
      </c>
      <c r="G26" t="s">
        <v>42</v>
      </c>
      <c r="H26" t="s">
        <v>147</v>
      </c>
      <c r="I26" t="s">
        <v>72</v>
      </c>
      <c r="J26" t="s">
        <v>148</v>
      </c>
      <c r="K26" t="s">
        <v>44</v>
      </c>
      <c r="L26" t="s">
        <v>53</v>
      </c>
      <c r="M26" t="str">
        <f>"PR100005412 "</f>
        <v xml:space="preserve">PR100005412 </v>
      </c>
      <c r="N26" t="s">
        <v>167</v>
      </c>
      <c r="O26" t="s">
        <v>17</v>
      </c>
      <c r="P26">
        <v>37842.65</v>
      </c>
      <c r="Q26" t="s">
        <v>46</v>
      </c>
      <c r="R26" t="s">
        <v>47</v>
      </c>
      <c r="S26">
        <v>19.760000000000002</v>
      </c>
      <c r="T26" t="s">
        <v>39</v>
      </c>
      <c r="U26" t="s">
        <v>48</v>
      </c>
      <c r="V26" t="s">
        <v>121</v>
      </c>
      <c r="W26" t="s">
        <v>150</v>
      </c>
    </row>
    <row r="27" spans="1:23" x14ac:dyDescent="0.35">
      <c r="A27" t="s">
        <v>38</v>
      </c>
      <c r="B27" t="s">
        <v>38</v>
      </c>
      <c r="C27" t="str">
        <f t="shared" si="0"/>
        <v xml:space="preserve"> 9/J205 </v>
      </c>
      <c r="D27" t="s">
        <v>39</v>
      </c>
      <c r="E27" t="s">
        <v>40</v>
      </c>
      <c r="F27" t="s">
        <v>41</v>
      </c>
      <c r="G27" t="s">
        <v>42</v>
      </c>
      <c r="H27" t="s">
        <v>147</v>
      </c>
      <c r="I27" t="s">
        <v>74</v>
      </c>
      <c r="J27" t="s">
        <v>168</v>
      </c>
      <c r="K27" t="s">
        <v>49</v>
      </c>
      <c r="L27" t="s">
        <v>75</v>
      </c>
      <c r="M27" t="str">
        <f>"AB100016533 "</f>
        <v xml:space="preserve">AB100016533 </v>
      </c>
      <c r="N27" t="s">
        <v>160</v>
      </c>
      <c r="O27" t="s">
        <v>17</v>
      </c>
      <c r="P27">
        <v>75000</v>
      </c>
      <c r="Q27" t="s">
        <v>46</v>
      </c>
      <c r="R27" t="s">
        <v>47</v>
      </c>
      <c r="S27">
        <v>37.74</v>
      </c>
      <c r="T27" t="s">
        <v>39</v>
      </c>
      <c r="U27" t="s">
        <v>48</v>
      </c>
      <c r="V27" t="s">
        <v>121</v>
      </c>
      <c r="W27" t="s">
        <v>150</v>
      </c>
    </row>
    <row r="29" spans="1:23" x14ac:dyDescent="0.35">
      <c r="O29" s="30"/>
    </row>
    <row r="30" spans="1:23" x14ac:dyDescent="0.35">
      <c r="O30" s="23"/>
      <c r="P30" s="10" t="s">
        <v>174</v>
      </c>
      <c r="Q30" s="9">
        <v>631.73</v>
      </c>
    </row>
    <row r="31" spans="1:23" x14ac:dyDescent="0.35">
      <c r="P31" s="10" t="s">
        <v>175</v>
      </c>
      <c r="Q31" s="9">
        <v>1244.1500000000001</v>
      </c>
      <c r="R31" s="36"/>
      <c r="S31" s="10"/>
    </row>
    <row r="33" spans="13:16" x14ac:dyDescent="0.35">
      <c r="O33" s="24"/>
    </row>
    <row r="43" spans="13:16" x14ac:dyDescent="0.35">
      <c r="M43" s="10"/>
      <c r="N43" s="10"/>
      <c r="O43" s="10"/>
      <c r="P43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56"/>
  <sheetViews>
    <sheetView topLeftCell="A97" workbookViewId="0">
      <selection activeCell="M113" sqref="M113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5" max="15" width="10" customWidth="1"/>
  </cols>
  <sheetData>
    <row r="1" spans="1:15" x14ac:dyDescent="0.35">
      <c r="A1" s="1" t="s">
        <v>76</v>
      </c>
      <c r="B1" s="2" t="s">
        <v>77</v>
      </c>
      <c r="C1" s="1" t="s">
        <v>78</v>
      </c>
      <c r="D1" s="1" t="s">
        <v>79</v>
      </c>
      <c r="E1" s="1" t="s">
        <v>80</v>
      </c>
      <c r="F1" s="1" t="s">
        <v>19</v>
      </c>
      <c r="G1" s="1" t="s">
        <v>81</v>
      </c>
      <c r="H1" s="1" t="s">
        <v>82</v>
      </c>
      <c r="I1" s="1" t="s">
        <v>83</v>
      </c>
      <c r="J1" s="1" t="s">
        <v>84</v>
      </c>
      <c r="K1" s="1" t="s">
        <v>85</v>
      </c>
      <c r="L1" s="1" t="s">
        <v>86</v>
      </c>
      <c r="M1" s="1" t="s">
        <v>18</v>
      </c>
      <c r="N1" s="1" t="s">
        <v>87</v>
      </c>
      <c r="O1" s="1" t="s">
        <v>88</v>
      </c>
    </row>
    <row r="2" spans="1:15" x14ac:dyDescent="0.35">
      <c r="A2" s="3" t="s">
        <v>89</v>
      </c>
      <c r="B2" s="4">
        <v>24037957</v>
      </c>
      <c r="C2" s="3" t="s">
        <v>90</v>
      </c>
      <c r="D2" s="3" t="s">
        <v>95</v>
      </c>
      <c r="E2" s="3" t="s">
        <v>753</v>
      </c>
      <c r="F2" s="6">
        <v>45444</v>
      </c>
      <c r="G2" s="3">
        <v>0</v>
      </c>
      <c r="H2" s="3" t="s">
        <v>17</v>
      </c>
      <c r="I2" s="3" t="s">
        <v>98</v>
      </c>
      <c r="J2" s="7">
        <v>1.8</v>
      </c>
      <c r="K2" s="3">
        <v>-223.86</v>
      </c>
      <c r="L2" s="8">
        <v>0</v>
      </c>
      <c r="M2" s="8">
        <v>0</v>
      </c>
      <c r="N2" s="8">
        <v>0</v>
      </c>
      <c r="O2" s="8">
        <v>-223.86</v>
      </c>
    </row>
    <row r="3" spans="1:15" x14ac:dyDescent="0.35">
      <c r="A3" s="3" t="s">
        <v>89</v>
      </c>
      <c r="B3" s="4">
        <v>24256149</v>
      </c>
      <c r="C3" s="3" t="s">
        <v>90</v>
      </c>
      <c r="D3" s="3" t="s">
        <v>91</v>
      </c>
      <c r="E3" s="3" t="s">
        <v>754</v>
      </c>
      <c r="F3" s="6">
        <v>45444</v>
      </c>
      <c r="G3" s="3">
        <v>0</v>
      </c>
      <c r="H3" s="3" t="s">
        <v>17</v>
      </c>
      <c r="I3" s="3" t="s">
        <v>93</v>
      </c>
      <c r="J3" s="7">
        <v>0.1</v>
      </c>
      <c r="K3" s="3">
        <v>-652.85</v>
      </c>
      <c r="L3" s="8">
        <v>0</v>
      </c>
      <c r="M3" s="8">
        <v>0</v>
      </c>
      <c r="N3" s="8">
        <v>0</v>
      </c>
      <c r="O3" s="8">
        <v>-652.85</v>
      </c>
    </row>
    <row r="4" spans="1:15" x14ac:dyDescent="0.35">
      <c r="A4" s="3" t="s">
        <v>89</v>
      </c>
      <c r="B4" s="4">
        <v>24256410</v>
      </c>
      <c r="C4" s="3" t="s">
        <v>90</v>
      </c>
      <c r="D4" s="3" t="s">
        <v>91</v>
      </c>
      <c r="E4" s="3" t="s">
        <v>143</v>
      </c>
      <c r="F4" s="6">
        <v>45444</v>
      </c>
      <c r="G4" s="3">
        <v>20.94</v>
      </c>
      <c r="H4" s="3" t="s">
        <v>17</v>
      </c>
      <c r="I4" s="3" t="s">
        <v>92</v>
      </c>
      <c r="J4" s="7">
        <v>0.1</v>
      </c>
      <c r="K4" s="3">
        <v>32.4</v>
      </c>
      <c r="L4" s="8">
        <v>0</v>
      </c>
      <c r="M4" s="8">
        <v>0</v>
      </c>
      <c r="N4" s="8">
        <v>0</v>
      </c>
      <c r="O4" s="8">
        <v>32.4</v>
      </c>
    </row>
    <row r="5" spans="1:15" x14ac:dyDescent="0.35">
      <c r="A5" s="3" t="s">
        <v>89</v>
      </c>
      <c r="B5" s="4">
        <v>24257059</v>
      </c>
      <c r="C5" s="3" t="s">
        <v>90</v>
      </c>
      <c r="D5" s="3" t="s">
        <v>95</v>
      </c>
      <c r="E5" s="3" t="s">
        <v>755</v>
      </c>
      <c r="F5" s="6">
        <v>45444</v>
      </c>
      <c r="G5" s="3">
        <v>13.6</v>
      </c>
      <c r="H5" s="3" t="s">
        <v>17</v>
      </c>
      <c r="I5" s="3" t="s">
        <v>92</v>
      </c>
      <c r="J5" s="7">
        <v>0.1</v>
      </c>
      <c r="K5" s="3">
        <v>222.72</v>
      </c>
      <c r="L5" s="8">
        <v>0</v>
      </c>
      <c r="M5" s="8">
        <v>0</v>
      </c>
      <c r="N5" s="8">
        <v>0</v>
      </c>
      <c r="O5" s="8">
        <v>222.72</v>
      </c>
    </row>
    <row r="6" spans="1:15" x14ac:dyDescent="0.35">
      <c r="A6" s="3" t="s">
        <v>89</v>
      </c>
      <c r="B6" s="4">
        <v>24257155</v>
      </c>
      <c r="C6" s="3" t="s">
        <v>90</v>
      </c>
      <c r="D6" s="3" t="s">
        <v>95</v>
      </c>
      <c r="E6" s="3" t="s">
        <v>756</v>
      </c>
      <c r="F6" s="6">
        <v>45444</v>
      </c>
      <c r="G6" s="3">
        <v>27.1</v>
      </c>
      <c r="H6" s="3" t="s">
        <v>17</v>
      </c>
      <c r="I6" s="3" t="s">
        <v>92</v>
      </c>
      <c r="J6" s="7">
        <v>0.1</v>
      </c>
      <c r="K6" s="3">
        <v>442.44</v>
      </c>
      <c r="L6" s="8">
        <v>0</v>
      </c>
      <c r="M6" s="8">
        <v>0</v>
      </c>
      <c r="N6" s="8">
        <v>0</v>
      </c>
      <c r="O6" s="8">
        <v>442.44</v>
      </c>
    </row>
    <row r="7" spans="1:15" x14ac:dyDescent="0.35">
      <c r="A7" s="3" t="s">
        <v>89</v>
      </c>
      <c r="B7" s="4">
        <v>24257164</v>
      </c>
      <c r="C7" s="3" t="s">
        <v>90</v>
      </c>
      <c r="D7" s="3" t="s">
        <v>95</v>
      </c>
      <c r="E7" s="3" t="s">
        <v>757</v>
      </c>
      <c r="F7" s="6">
        <v>45444</v>
      </c>
      <c r="G7" s="3">
        <v>45.14</v>
      </c>
      <c r="H7" s="3" t="s">
        <v>17</v>
      </c>
      <c r="I7" s="3" t="s">
        <v>92</v>
      </c>
      <c r="J7" s="7">
        <v>0.1</v>
      </c>
      <c r="K7" s="3">
        <v>764.64</v>
      </c>
      <c r="L7" s="8">
        <v>0</v>
      </c>
      <c r="M7" s="8">
        <v>0</v>
      </c>
      <c r="N7" s="8">
        <v>0</v>
      </c>
      <c r="O7" s="8">
        <v>764.64</v>
      </c>
    </row>
    <row r="8" spans="1:15" x14ac:dyDescent="0.35">
      <c r="A8" s="3" t="s">
        <v>89</v>
      </c>
      <c r="B8" s="4">
        <v>24257243</v>
      </c>
      <c r="C8" s="3" t="s">
        <v>90</v>
      </c>
      <c r="D8" s="3" t="s">
        <v>91</v>
      </c>
      <c r="E8" s="3" t="s">
        <v>758</v>
      </c>
      <c r="F8" s="6">
        <v>45444</v>
      </c>
      <c r="G8" s="3">
        <v>111.99</v>
      </c>
      <c r="H8" s="3" t="s">
        <v>17</v>
      </c>
      <c r="I8" s="3" t="s">
        <v>92</v>
      </c>
      <c r="J8" s="7">
        <v>0.1</v>
      </c>
      <c r="K8" s="3">
        <v>1814.4</v>
      </c>
      <c r="L8" s="8">
        <v>0</v>
      </c>
      <c r="M8" s="8">
        <v>0</v>
      </c>
      <c r="N8" s="8">
        <v>0</v>
      </c>
      <c r="O8" s="8">
        <v>1814.4</v>
      </c>
    </row>
    <row r="9" spans="1:15" x14ac:dyDescent="0.35">
      <c r="A9" s="3" t="s">
        <v>89</v>
      </c>
      <c r="B9" s="4">
        <v>24257370</v>
      </c>
      <c r="C9" s="3" t="s">
        <v>90</v>
      </c>
      <c r="D9" s="3" t="s">
        <v>95</v>
      </c>
      <c r="E9" s="3" t="s">
        <v>759</v>
      </c>
      <c r="F9" s="6">
        <v>45444</v>
      </c>
      <c r="G9" s="3">
        <v>27.49</v>
      </c>
      <c r="H9" s="3" t="s">
        <v>17</v>
      </c>
      <c r="I9" s="3" t="s">
        <v>92</v>
      </c>
      <c r="J9" s="7">
        <v>0.1</v>
      </c>
      <c r="K9" s="3">
        <v>450.12</v>
      </c>
      <c r="L9" s="8">
        <v>0</v>
      </c>
      <c r="M9" s="8">
        <v>0</v>
      </c>
      <c r="N9" s="8">
        <v>0</v>
      </c>
      <c r="O9" s="8">
        <v>450.12</v>
      </c>
    </row>
    <row r="10" spans="1:15" x14ac:dyDescent="0.35">
      <c r="A10" s="3" t="s">
        <v>89</v>
      </c>
      <c r="B10" s="4">
        <v>24257427</v>
      </c>
      <c r="C10" s="3" t="s">
        <v>97</v>
      </c>
      <c r="D10" s="3" t="s">
        <v>95</v>
      </c>
      <c r="E10" s="3" t="s">
        <v>760</v>
      </c>
      <c r="F10" s="6">
        <v>45444</v>
      </c>
      <c r="G10" s="3">
        <v>29.88</v>
      </c>
      <c r="H10" s="3" t="s">
        <v>17</v>
      </c>
      <c r="I10" s="3" t="s">
        <v>92</v>
      </c>
      <c r="J10" s="7">
        <v>0.1</v>
      </c>
      <c r="K10" s="3">
        <v>625.20000000000005</v>
      </c>
      <c r="L10" s="8">
        <v>0</v>
      </c>
      <c r="M10" s="8">
        <v>0</v>
      </c>
      <c r="N10" s="8">
        <v>0</v>
      </c>
      <c r="O10" s="8">
        <v>625.20000000000005</v>
      </c>
    </row>
    <row r="11" spans="1:15" x14ac:dyDescent="0.35">
      <c r="A11" s="3" t="s">
        <v>89</v>
      </c>
      <c r="B11" s="4">
        <v>24257429</v>
      </c>
      <c r="C11" s="3" t="s">
        <v>90</v>
      </c>
      <c r="D11" s="3" t="s">
        <v>91</v>
      </c>
      <c r="E11" s="3" t="s">
        <v>761</v>
      </c>
      <c r="F11" s="6">
        <v>45444</v>
      </c>
      <c r="G11" s="3">
        <v>47.52</v>
      </c>
      <c r="H11" s="3" t="s">
        <v>17</v>
      </c>
      <c r="I11" s="3" t="s">
        <v>92</v>
      </c>
      <c r="J11" s="7">
        <v>0.1</v>
      </c>
      <c r="K11" s="3">
        <v>766.32</v>
      </c>
      <c r="L11" s="8">
        <v>0</v>
      </c>
      <c r="M11" s="8">
        <v>0</v>
      </c>
      <c r="N11" s="8">
        <v>0</v>
      </c>
      <c r="O11" s="8">
        <v>766.32</v>
      </c>
    </row>
    <row r="12" spans="1:15" x14ac:dyDescent="0.35">
      <c r="A12" s="3" t="s">
        <v>89</v>
      </c>
      <c r="B12" s="4">
        <v>24257439</v>
      </c>
      <c r="C12" s="3" t="s">
        <v>90</v>
      </c>
      <c r="D12" s="3" t="s">
        <v>91</v>
      </c>
      <c r="E12" s="3" t="s">
        <v>762</v>
      </c>
      <c r="F12" s="6">
        <v>45444</v>
      </c>
      <c r="G12" s="3">
        <v>13.34</v>
      </c>
      <c r="H12" s="3" t="s">
        <v>17</v>
      </c>
      <c r="I12" s="3" t="s">
        <v>92</v>
      </c>
      <c r="J12" s="7">
        <v>0.1</v>
      </c>
      <c r="K12" s="3">
        <v>218.88</v>
      </c>
      <c r="L12" s="8">
        <v>0</v>
      </c>
      <c r="M12" s="8">
        <v>0</v>
      </c>
      <c r="N12" s="8">
        <v>0</v>
      </c>
      <c r="O12" s="8">
        <v>218.88</v>
      </c>
    </row>
    <row r="13" spans="1:15" x14ac:dyDescent="0.35">
      <c r="A13" s="3" t="s">
        <v>89</v>
      </c>
      <c r="B13" s="4">
        <v>24257471</v>
      </c>
      <c r="C13" s="3" t="s">
        <v>94</v>
      </c>
      <c r="D13" s="3" t="s">
        <v>95</v>
      </c>
      <c r="E13" s="3" t="s">
        <v>763</v>
      </c>
      <c r="F13" s="6">
        <v>45444</v>
      </c>
      <c r="G13" s="3">
        <v>80.239999999999995</v>
      </c>
      <c r="H13" s="3" t="s">
        <v>17</v>
      </c>
      <c r="I13" s="3" t="s">
        <v>96</v>
      </c>
      <c r="J13" s="7">
        <v>1.5</v>
      </c>
      <c r="K13" s="3">
        <v>1444.5</v>
      </c>
      <c r="L13" s="8">
        <v>0</v>
      </c>
      <c r="M13" s="8">
        <v>0</v>
      </c>
      <c r="N13" s="8">
        <v>0</v>
      </c>
      <c r="O13" s="8">
        <v>1444.5</v>
      </c>
    </row>
    <row r="14" spans="1:15" x14ac:dyDescent="0.35">
      <c r="A14" s="3" t="s">
        <v>89</v>
      </c>
      <c r="B14" s="4">
        <v>27074059</v>
      </c>
      <c r="C14" s="3" t="s">
        <v>90</v>
      </c>
      <c r="D14" s="3" t="s">
        <v>95</v>
      </c>
      <c r="E14" s="3" t="s">
        <v>764</v>
      </c>
      <c r="F14" s="6">
        <v>45444</v>
      </c>
      <c r="G14" s="3">
        <v>19.68</v>
      </c>
      <c r="H14" s="3" t="s">
        <v>17</v>
      </c>
      <c r="I14" s="3" t="s">
        <v>92</v>
      </c>
      <c r="J14" s="7">
        <v>0.1</v>
      </c>
      <c r="K14" s="3">
        <v>308.16000000000003</v>
      </c>
      <c r="L14" s="8">
        <v>0</v>
      </c>
      <c r="M14" s="8">
        <v>0</v>
      </c>
      <c r="N14" s="8">
        <v>0</v>
      </c>
      <c r="O14" s="8">
        <v>308.16000000000003</v>
      </c>
    </row>
    <row r="15" spans="1:15" x14ac:dyDescent="0.35">
      <c r="A15" s="3" t="s">
        <v>89</v>
      </c>
      <c r="B15" s="4">
        <v>27257031</v>
      </c>
      <c r="C15" s="3" t="s">
        <v>90</v>
      </c>
      <c r="D15" s="3" t="s">
        <v>91</v>
      </c>
      <c r="E15" s="3" t="s">
        <v>765</v>
      </c>
      <c r="F15" s="6">
        <v>45444</v>
      </c>
      <c r="G15" s="3">
        <v>43.22</v>
      </c>
      <c r="H15" s="3" t="s">
        <v>17</v>
      </c>
      <c r="I15" s="3" t="s">
        <v>92</v>
      </c>
      <c r="J15" s="7">
        <v>0.1</v>
      </c>
      <c r="K15" s="3">
        <v>708.48</v>
      </c>
      <c r="L15" s="8">
        <v>0</v>
      </c>
      <c r="M15" s="8">
        <v>0</v>
      </c>
      <c r="N15" s="8">
        <v>0</v>
      </c>
      <c r="O15" s="8">
        <v>708.48</v>
      </c>
    </row>
    <row r="16" spans="1:15" x14ac:dyDescent="0.35">
      <c r="A16" s="3" t="s">
        <v>89</v>
      </c>
      <c r="B16" s="4">
        <v>27257045</v>
      </c>
      <c r="C16" s="3" t="s">
        <v>90</v>
      </c>
      <c r="D16" s="3" t="s">
        <v>91</v>
      </c>
      <c r="E16" s="3" t="s">
        <v>766</v>
      </c>
      <c r="F16" s="6">
        <v>45444</v>
      </c>
      <c r="G16" s="3">
        <v>20.48</v>
      </c>
      <c r="H16" s="3" t="s">
        <v>17</v>
      </c>
      <c r="I16" s="3" t="s">
        <v>93</v>
      </c>
      <c r="J16" s="7">
        <v>5.5500000000000001E-2</v>
      </c>
      <c r="K16" s="3">
        <v>152.28</v>
      </c>
      <c r="L16" s="8">
        <v>0</v>
      </c>
      <c r="M16" s="8">
        <v>0</v>
      </c>
      <c r="N16" s="8">
        <v>0</v>
      </c>
      <c r="O16" s="8">
        <v>152.28</v>
      </c>
    </row>
    <row r="17" spans="1:15" x14ac:dyDescent="0.35">
      <c r="A17" s="3" t="s">
        <v>89</v>
      </c>
      <c r="B17" s="4">
        <v>27257878</v>
      </c>
      <c r="C17" s="3" t="s">
        <v>97</v>
      </c>
      <c r="D17" s="3" t="s">
        <v>95</v>
      </c>
      <c r="E17" s="3" t="s">
        <v>144</v>
      </c>
      <c r="F17" s="6">
        <v>45444</v>
      </c>
      <c r="G17" s="3">
        <v>44.05</v>
      </c>
      <c r="H17" s="3" t="s">
        <v>17</v>
      </c>
      <c r="I17" s="3" t="s">
        <v>92</v>
      </c>
      <c r="J17" s="7">
        <v>0.1</v>
      </c>
      <c r="K17" s="3">
        <v>23.64</v>
      </c>
      <c r="L17" s="8">
        <v>0</v>
      </c>
      <c r="M17" s="8">
        <v>0</v>
      </c>
      <c r="N17" s="8">
        <v>0</v>
      </c>
      <c r="O17" s="8">
        <v>23.64</v>
      </c>
    </row>
    <row r="18" spans="1:15" x14ac:dyDescent="0.35">
      <c r="A18" s="3" t="s">
        <v>89</v>
      </c>
      <c r="B18" s="4">
        <v>27258175</v>
      </c>
      <c r="C18" s="3" t="s">
        <v>90</v>
      </c>
      <c r="D18" s="3" t="s">
        <v>95</v>
      </c>
      <c r="E18" s="3" t="s">
        <v>767</v>
      </c>
      <c r="F18" s="6">
        <v>45444</v>
      </c>
      <c r="G18" s="3">
        <v>13.94</v>
      </c>
      <c r="H18" s="3" t="s">
        <v>17</v>
      </c>
      <c r="I18" s="3" t="s">
        <v>92</v>
      </c>
      <c r="J18" s="7">
        <v>0.1</v>
      </c>
      <c r="K18" s="3">
        <v>228.6</v>
      </c>
      <c r="L18" s="8">
        <v>0</v>
      </c>
      <c r="M18" s="8">
        <v>0</v>
      </c>
      <c r="N18" s="8">
        <v>0</v>
      </c>
      <c r="O18" s="8">
        <v>228.6</v>
      </c>
    </row>
    <row r="19" spans="1:15" x14ac:dyDescent="0.35">
      <c r="A19" s="3" t="s">
        <v>89</v>
      </c>
      <c r="B19" s="4">
        <v>27506000</v>
      </c>
      <c r="C19" s="3" t="s">
        <v>90</v>
      </c>
      <c r="D19" s="3" t="s">
        <v>95</v>
      </c>
      <c r="E19" s="3" t="s">
        <v>768</v>
      </c>
      <c r="F19" s="6">
        <v>45444</v>
      </c>
      <c r="G19" s="3">
        <v>30.07</v>
      </c>
      <c r="H19" s="3" t="s">
        <v>17</v>
      </c>
      <c r="I19" s="3" t="s">
        <v>92</v>
      </c>
      <c r="J19" s="7">
        <v>0.1</v>
      </c>
      <c r="K19" s="3">
        <v>493.44</v>
      </c>
      <c r="L19" s="8">
        <v>0</v>
      </c>
      <c r="M19" s="8">
        <v>0</v>
      </c>
      <c r="N19" s="8">
        <v>0</v>
      </c>
      <c r="O19" s="8">
        <v>493.44</v>
      </c>
    </row>
    <row r="20" spans="1:15" x14ac:dyDescent="0.35">
      <c r="A20" s="3" t="s">
        <v>89</v>
      </c>
      <c r="B20" s="4">
        <v>27750613</v>
      </c>
      <c r="C20" s="3" t="s">
        <v>90</v>
      </c>
      <c r="D20" s="3" t="s">
        <v>91</v>
      </c>
      <c r="E20" s="3" t="s">
        <v>769</v>
      </c>
      <c r="F20" s="6">
        <v>45444</v>
      </c>
      <c r="G20" s="3">
        <v>44.03</v>
      </c>
      <c r="H20" s="3" t="s">
        <v>17</v>
      </c>
      <c r="I20" s="3" t="s">
        <v>92</v>
      </c>
      <c r="J20" s="7">
        <v>0.1</v>
      </c>
      <c r="K20" s="3">
        <v>722.64</v>
      </c>
      <c r="L20" s="8">
        <v>0</v>
      </c>
      <c r="M20" s="8">
        <v>0</v>
      </c>
      <c r="N20" s="8">
        <v>0</v>
      </c>
      <c r="O20" s="8">
        <v>722.64</v>
      </c>
    </row>
    <row r="21" spans="1:15" x14ac:dyDescent="0.35">
      <c r="A21" s="3" t="s">
        <v>89</v>
      </c>
      <c r="B21" s="4">
        <v>27750631</v>
      </c>
      <c r="C21" s="3" t="s">
        <v>90</v>
      </c>
      <c r="D21" s="3" t="s">
        <v>95</v>
      </c>
      <c r="E21" s="3" t="s">
        <v>770</v>
      </c>
      <c r="F21" s="6">
        <v>45444</v>
      </c>
      <c r="G21" s="3">
        <v>25.71</v>
      </c>
      <c r="H21" s="3" t="s">
        <v>17</v>
      </c>
      <c r="I21" s="3" t="s">
        <v>92</v>
      </c>
      <c r="J21" s="7">
        <v>0.1</v>
      </c>
      <c r="K21" s="3">
        <v>422.16</v>
      </c>
      <c r="L21" s="8">
        <v>0</v>
      </c>
      <c r="M21" s="8">
        <v>0</v>
      </c>
      <c r="N21" s="8">
        <v>0</v>
      </c>
      <c r="O21" s="8">
        <v>422.16</v>
      </c>
    </row>
    <row r="22" spans="1:15" x14ac:dyDescent="0.35">
      <c r="A22" s="3" t="s">
        <v>89</v>
      </c>
      <c r="B22" s="4">
        <v>24037957</v>
      </c>
      <c r="C22" s="3" t="s">
        <v>90</v>
      </c>
      <c r="D22" s="3" t="s">
        <v>95</v>
      </c>
      <c r="E22" s="3" t="s">
        <v>753</v>
      </c>
      <c r="F22" s="6">
        <v>45451</v>
      </c>
      <c r="G22" s="3">
        <v>21.62</v>
      </c>
      <c r="H22" s="3" t="s">
        <v>17</v>
      </c>
      <c r="I22" s="3" t="s">
        <v>98</v>
      </c>
      <c r="J22" s="7">
        <v>1.8</v>
      </c>
      <c r="K22" s="3">
        <v>223.86</v>
      </c>
      <c r="L22" s="8">
        <v>0</v>
      </c>
      <c r="M22" s="8">
        <v>0</v>
      </c>
      <c r="N22" s="8">
        <v>0</v>
      </c>
      <c r="O22" s="8">
        <v>223.86</v>
      </c>
    </row>
    <row r="23" spans="1:15" x14ac:dyDescent="0.35">
      <c r="A23" s="3" t="s">
        <v>89</v>
      </c>
      <c r="B23" s="4">
        <v>24256577</v>
      </c>
      <c r="C23" s="3" t="s">
        <v>90</v>
      </c>
      <c r="D23" s="3" t="s">
        <v>91</v>
      </c>
      <c r="E23" s="3" t="s">
        <v>771</v>
      </c>
      <c r="F23" s="6">
        <v>45451</v>
      </c>
      <c r="G23" s="3">
        <v>53.55</v>
      </c>
      <c r="H23" s="3" t="s">
        <v>17</v>
      </c>
      <c r="I23" s="3" t="s">
        <v>92</v>
      </c>
      <c r="J23" s="7">
        <v>0.1</v>
      </c>
      <c r="K23" s="3">
        <v>864.72</v>
      </c>
      <c r="L23" s="8">
        <v>0</v>
      </c>
      <c r="M23" s="8">
        <v>0</v>
      </c>
      <c r="N23" s="8">
        <v>0</v>
      </c>
      <c r="O23" s="8">
        <v>864.72</v>
      </c>
    </row>
    <row r="24" spans="1:15" x14ac:dyDescent="0.35">
      <c r="A24" s="3" t="s">
        <v>89</v>
      </c>
      <c r="B24" s="4">
        <v>24256917</v>
      </c>
      <c r="C24" s="3" t="s">
        <v>90</v>
      </c>
      <c r="D24" s="3" t="s">
        <v>91</v>
      </c>
      <c r="E24" s="3" t="s">
        <v>772</v>
      </c>
      <c r="F24" s="6">
        <v>45451</v>
      </c>
      <c r="G24" s="3">
        <v>35.659999999999997</v>
      </c>
      <c r="H24" s="3" t="s">
        <v>17</v>
      </c>
      <c r="I24" s="3" t="s">
        <v>92</v>
      </c>
      <c r="J24" s="7">
        <v>0.1</v>
      </c>
      <c r="K24" s="3">
        <v>585.96</v>
      </c>
      <c r="L24" s="8">
        <v>0</v>
      </c>
      <c r="M24" s="8">
        <v>0</v>
      </c>
      <c r="N24" s="8">
        <v>0</v>
      </c>
      <c r="O24" s="8">
        <v>585.96</v>
      </c>
    </row>
    <row r="25" spans="1:15" x14ac:dyDescent="0.35">
      <c r="A25" s="3" t="s">
        <v>89</v>
      </c>
      <c r="B25" s="4">
        <v>24257070</v>
      </c>
      <c r="C25" s="3" t="s">
        <v>90</v>
      </c>
      <c r="D25" s="3" t="s">
        <v>95</v>
      </c>
      <c r="E25" s="3" t="s">
        <v>773</v>
      </c>
      <c r="F25" s="6">
        <v>45451</v>
      </c>
      <c r="G25" s="3">
        <v>32.9</v>
      </c>
      <c r="H25" s="3" t="s">
        <v>17</v>
      </c>
      <c r="I25" s="3" t="s">
        <v>92</v>
      </c>
      <c r="J25" s="7">
        <v>0.1</v>
      </c>
      <c r="K25" s="3">
        <v>523.79999999999995</v>
      </c>
      <c r="L25" s="8">
        <v>0</v>
      </c>
      <c r="M25" s="8">
        <v>0</v>
      </c>
      <c r="N25" s="8">
        <v>0</v>
      </c>
      <c r="O25" s="8">
        <v>523.79999999999995</v>
      </c>
    </row>
    <row r="26" spans="1:15" x14ac:dyDescent="0.35">
      <c r="A26" s="3" t="s">
        <v>89</v>
      </c>
      <c r="B26" s="4">
        <v>24257139</v>
      </c>
      <c r="C26" s="3" t="s">
        <v>90</v>
      </c>
      <c r="D26" s="3" t="s">
        <v>91</v>
      </c>
      <c r="E26" s="3" t="s">
        <v>774</v>
      </c>
      <c r="F26" s="6">
        <v>45451</v>
      </c>
      <c r="G26" s="3">
        <v>29.81</v>
      </c>
      <c r="H26" s="3" t="s">
        <v>17</v>
      </c>
      <c r="I26" s="3" t="s">
        <v>92</v>
      </c>
      <c r="J26" s="7">
        <v>0.1</v>
      </c>
      <c r="K26" s="3">
        <v>487.2</v>
      </c>
      <c r="L26" s="8">
        <v>0</v>
      </c>
      <c r="M26" s="8">
        <v>0</v>
      </c>
      <c r="N26" s="8">
        <v>0</v>
      </c>
      <c r="O26" s="8">
        <v>487.2</v>
      </c>
    </row>
    <row r="27" spans="1:15" x14ac:dyDescent="0.35">
      <c r="A27" s="3" t="s">
        <v>89</v>
      </c>
      <c r="B27" s="4">
        <v>24257324</v>
      </c>
      <c r="C27" s="3" t="s">
        <v>90</v>
      </c>
      <c r="D27" s="3" t="s">
        <v>91</v>
      </c>
      <c r="E27" s="3" t="s">
        <v>775</v>
      </c>
      <c r="F27" s="6">
        <v>45451</v>
      </c>
      <c r="G27" s="3">
        <v>36.49</v>
      </c>
      <c r="H27" s="3" t="s">
        <v>17</v>
      </c>
      <c r="I27" s="3" t="s">
        <v>92</v>
      </c>
      <c r="J27" s="7">
        <v>0.1</v>
      </c>
      <c r="K27" s="3">
        <v>597.72</v>
      </c>
      <c r="L27" s="8">
        <v>0</v>
      </c>
      <c r="M27" s="8">
        <v>0</v>
      </c>
      <c r="N27" s="8">
        <v>0</v>
      </c>
      <c r="O27" s="8">
        <v>597.72</v>
      </c>
    </row>
    <row r="28" spans="1:15" x14ac:dyDescent="0.35">
      <c r="A28" s="3" t="s">
        <v>89</v>
      </c>
      <c r="B28" s="4">
        <v>24257333</v>
      </c>
      <c r="C28" s="3" t="s">
        <v>90</v>
      </c>
      <c r="D28" s="3" t="s">
        <v>95</v>
      </c>
      <c r="E28" s="3" t="s">
        <v>776</v>
      </c>
      <c r="F28" s="6">
        <v>45451</v>
      </c>
      <c r="G28" s="3">
        <v>12.3</v>
      </c>
      <c r="H28" s="3" t="s">
        <v>17</v>
      </c>
      <c r="I28" s="3" t="s">
        <v>92</v>
      </c>
      <c r="J28" s="7">
        <v>0.1</v>
      </c>
      <c r="K28" s="3">
        <v>202.08</v>
      </c>
      <c r="L28" s="8">
        <v>0</v>
      </c>
      <c r="M28" s="8">
        <v>0</v>
      </c>
      <c r="N28" s="8">
        <v>0</v>
      </c>
      <c r="O28" s="8">
        <v>202.08</v>
      </c>
    </row>
    <row r="29" spans="1:15" x14ac:dyDescent="0.35">
      <c r="A29" s="3" t="s">
        <v>89</v>
      </c>
      <c r="B29" s="4">
        <v>24257365</v>
      </c>
      <c r="C29" s="3" t="s">
        <v>90</v>
      </c>
      <c r="D29" s="3" t="s">
        <v>91</v>
      </c>
      <c r="E29" s="3" t="s">
        <v>777</v>
      </c>
      <c r="F29" s="6">
        <v>45451</v>
      </c>
      <c r="G29" s="3">
        <v>42.63</v>
      </c>
      <c r="H29" s="3" t="s">
        <v>17</v>
      </c>
      <c r="I29" s="3" t="s">
        <v>92</v>
      </c>
      <c r="J29" s="7">
        <v>0.1</v>
      </c>
      <c r="K29" s="3">
        <v>697.56</v>
      </c>
      <c r="L29" s="8">
        <v>0</v>
      </c>
      <c r="M29" s="8">
        <v>0</v>
      </c>
      <c r="N29" s="8">
        <v>0</v>
      </c>
      <c r="O29" s="8">
        <v>697.56</v>
      </c>
    </row>
    <row r="30" spans="1:15" x14ac:dyDescent="0.35">
      <c r="A30" s="3" t="s">
        <v>89</v>
      </c>
      <c r="B30" s="4">
        <v>27256944</v>
      </c>
      <c r="C30" s="3" t="s">
        <v>90</v>
      </c>
      <c r="D30" s="3" t="s">
        <v>91</v>
      </c>
      <c r="E30" s="3" t="s">
        <v>778</v>
      </c>
      <c r="F30" s="6">
        <v>45451</v>
      </c>
      <c r="G30" s="3">
        <v>72.930000000000007</v>
      </c>
      <c r="H30" s="3" t="s">
        <v>17</v>
      </c>
      <c r="I30" s="3" t="s">
        <v>92</v>
      </c>
      <c r="J30" s="7">
        <v>0.1</v>
      </c>
      <c r="K30" s="3">
        <v>1194</v>
      </c>
      <c r="L30" s="8">
        <v>0</v>
      </c>
      <c r="M30" s="8">
        <v>0</v>
      </c>
      <c r="N30" s="8">
        <v>0</v>
      </c>
      <c r="O30" s="8">
        <v>1194</v>
      </c>
    </row>
    <row r="31" spans="1:15" x14ac:dyDescent="0.35">
      <c r="A31" s="3" t="s">
        <v>89</v>
      </c>
      <c r="B31" s="4">
        <v>27257640</v>
      </c>
      <c r="C31" s="3" t="s">
        <v>90</v>
      </c>
      <c r="D31" s="3" t="s">
        <v>95</v>
      </c>
      <c r="E31" s="3" t="s">
        <v>141</v>
      </c>
      <c r="F31" s="6">
        <v>45451</v>
      </c>
      <c r="G31" s="3">
        <v>0</v>
      </c>
      <c r="H31" s="3" t="s">
        <v>17</v>
      </c>
      <c r="I31" s="3" t="s">
        <v>93</v>
      </c>
      <c r="J31" s="7">
        <v>0.1</v>
      </c>
      <c r="K31" s="3">
        <v>-190.9</v>
      </c>
      <c r="L31" s="8">
        <v>0</v>
      </c>
      <c r="M31" s="8">
        <v>0</v>
      </c>
      <c r="N31" s="8">
        <v>0</v>
      </c>
      <c r="O31" s="8">
        <v>-190.9</v>
      </c>
    </row>
    <row r="32" spans="1:15" x14ac:dyDescent="0.35">
      <c r="A32" s="3" t="s">
        <v>89</v>
      </c>
      <c r="B32" s="4">
        <v>27257801</v>
      </c>
      <c r="C32" s="3" t="s">
        <v>90</v>
      </c>
      <c r="D32" s="3" t="s">
        <v>95</v>
      </c>
      <c r="E32" s="3" t="s">
        <v>779</v>
      </c>
      <c r="F32" s="6">
        <v>45451</v>
      </c>
      <c r="G32" s="3">
        <v>18.64</v>
      </c>
      <c r="H32" s="3" t="s">
        <v>17</v>
      </c>
      <c r="I32" s="3" t="s">
        <v>92</v>
      </c>
      <c r="J32" s="7">
        <v>0.1</v>
      </c>
      <c r="K32" s="3">
        <v>291.95999999999998</v>
      </c>
      <c r="L32" s="8">
        <v>0</v>
      </c>
      <c r="M32" s="8">
        <v>0</v>
      </c>
      <c r="N32" s="8">
        <v>0</v>
      </c>
      <c r="O32" s="8">
        <v>291.95999999999998</v>
      </c>
    </row>
    <row r="33" spans="1:15" x14ac:dyDescent="0.35">
      <c r="A33" s="3" t="s">
        <v>89</v>
      </c>
      <c r="B33" s="4">
        <v>27257939</v>
      </c>
      <c r="C33" s="3" t="s">
        <v>90</v>
      </c>
      <c r="D33" s="3" t="s">
        <v>95</v>
      </c>
      <c r="E33" s="3" t="s">
        <v>780</v>
      </c>
      <c r="F33" s="6">
        <v>45451</v>
      </c>
      <c r="G33" s="3">
        <v>26.39</v>
      </c>
      <c r="H33" s="3" t="s">
        <v>17</v>
      </c>
      <c r="I33" s="3" t="s">
        <v>92</v>
      </c>
      <c r="J33" s="7">
        <v>0.1</v>
      </c>
      <c r="K33" s="3">
        <v>431.88</v>
      </c>
      <c r="L33" s="8">
        <v>0</v>
      </c>
      <c r="M33" s="8">
        <v>0</v>
      </c>
      <c r="N33" s="8">
        <v>0</v>
      </c>
      <c r="O33" s="8">
        <v>431.88</v>
      </c>
    </row>
    <row r="34" spans="1:15" x14ac:dyDescent="0.35">
      <c r="A34" s="3" t="s">
        <v>89</v>
      </c>
      <c r="B34" s="4">
        <v>27257986</v>
      </c>
      <c r="C34" s="3" t="s">
        <v>90</v>
      </c>
      <c r="D34" s="3" t="s">
        <v>91</v>
      </c>
      <c r="E34" s="3" t="s">
        <v>781</v>
      </c>
      <c r="F34" s="6">
        <v>45451</v>
      </c>
      <c r="G34" s="3">
        <v>48.97</v>
      </c>
      <c r="H34" s="3" t="s">
        <v>17</v>
      </c>
      <c r="I34" s="3" t="s">
        <v>92</v>
      </c>
      <c r="J34" s="7">
        <v>0.1</v>
      </c>
      <c r="K34" s="3">
        <v>801.6</v>
      </c>
      <c r="L34" s="8">
        <v>0</v>
      </c>
      <c r="M34" s="8">
        <v>0</v>
      </c>
      <c r="N34" s="8">
        <v>0</v>
      </c>
      <c r="O34" s="8">
        <v>801.6</v>
      </c>
    </row>
    <row r="35" spans="1:15" x14ac:dyDescent="0.35">
      <c r="A35" s="3" t="s">
        <v>89</v>
      </c>
      <c r="B35" s="4">
        <v>27258026</v>
      </c>
      <c r="C35" s="3" t="s">
        <v>90</v>
      </c>
      <c r="D35" s="3" t="s">
        <v>95</v>
      </c>
      <c r="E35" s="3" t="s">
        <v>142</v>
      </c>
      <c r="F35" s="6">
        <v>45451</v>
      </c>
      <c r="G35" s="3">
        <v>17.829999999999998</v>
      </c>
      <c r="H35" s="3" t="s">
        <v>17</v>
      </c>
      <c r="I35" s="3" t="s">
        <v>93</v>
      </c>
      <c r="J35" s="7">
        <v>0.1</v>
      </c>
      <c r="K35" s="3">
        <v>5.88</v>
      </c>
      <c r="L35" s="8">
        <v>0</v>
      </c>
      <c r="M35" s="8">
        <v>0</v>
      </c>
      <c r="N35" s="8">
        <v>0</v>
      </c>
      <c r="O35" s="8">
        <v>5.88</v>
      </c>
    </row>
    <row r="36" spans="1:15" x14ac:dyDescent="0.35">
      <c r="A36" s="3" t="s">
        <v>89</v>
      </c>
      <c r="B36" s="4">
        <v>27258079</v>
      </c>
      <c r="C36" s="3" t="s">
        <v>90</v>
      </c>
      <c r="D36" s="3" t="s">
        <v>91</v>
      </c>
      <c r="E36" s="3" t="s">
        <v>782</v>
      </c>
      <c r="F36" s="6">
        <v>45451</v>
      </c>
      <c r="G36" s="3">
        <v>48.39</v>
      </c>
      <c r="H36" s="3" t="s">
        <v>17</v>
      </c>
      <c r="I36" s="3" t="s">
        <v>92</v>
      </c>
      <c r="J36" s="7">
        <v>0.1</v>
      </c>
      <c r="K36" s="3">
        <v>792.48</v>
      </c>
      <c r="L36" s="8">
        <v>0</v>
      </c>
      <c r="M36" s="8">
        <v>0</v>
      </c>
      <c r="N36" s="8">
        <v>0</v>
      </c>
      <c r="O36" s="8">
        <v>792.48</v>
      </c>
    </row>
    <row r="37" spans="1:15" x14ac:dyDescent="0.35">
      <c r="A37" s="3" t="s">
        <v>89</v>
      </c>
      <c r="B37" s="4">
        <v>27258121</v>
      </c>
      <c r="C37" s="3" t="s">
        <v>90</v>
      </c>
      <c r="D37" s="3" t="s">
        <v>91</v>
      </c>
      <c r="E37" s="3" t="s">
        <v>783</v>
      </c>
      <c r="F37" s="6">
        <v>45451</v>
      </c>
      <c r="G37" s="3">
        <v>33.18</v>
      </c>
      <c r="H37" s="3" t="s">
        <v>17</v>
      </c>
      <c r="I37" s="3" t="s">
        <v>92</v>
      </c>
      <c r="J37" s="7">
        <v>0.1</v>
      </c>
      <c r="K37" s="3">
        <v>543.84</v>
      </c>
      <c r="L37" s="8">
        <v>0</v>
      </c>
      <c r="M37" s="8">
        <v>0</v>
      </c>
      <c r="N37" s="8">
        <v>0</v>
      </c>
      <c r="O37" s="8">
        <v>543.84</v>
      </c>
    </row>
    <row r="38" spans="1:15" x14ac:dyDescent="0.35">
      <c r="A38" s="3" t="s">
        <v>89</v>
      </c>
      <c r="B38" s="4">
        <v>27258146</v>
      </c>
      <c r="C38" s="3" t="s">
        <v>90</v>
      </c>
      <c r="D38" s="3" t="s">
        <v>95</v>
      </c>
      <c r="E38" s="3" t="s">
        <v>784</v>
      </c>
      <c r="F38" s="6">
        <v>45451</v>
      </c>
      <c r="G38" s="3">
        <v>12.32</v>
      </c>
      <c r="H38" s="3" t="s">
        <v>17</v>
      </c>
      <c r="I38" s="3" t="s">
        <v>92</v>
      </c>
      <c r="J38" s="7">
        <v>0.1</v>
      </c>
      <c r="K38" s="3">
        <v>201.48</v>
      </c>
      <c r="L38" s="8">
        <v>0</v>
      </c>
      <c r="M38" s="8">
        <v>0</v>
      </c>
      <c r="N38" s="8">
        <v>0</v>
      </c>
      <c r="O38" s="8">
        <v>201.48</v>
      </c>
    </row>
    <row r="39" spans="1:15" x14ac:dyDescent="0.35">
      <c r="A39" s="3" t="s">
        <v>89</v>
      </c>
      <c r="B39" s="4">
        <v>27258304</v>
      </c>
      <c r="C39" s="3" t="s">
        <v>90</v>
      </c>
      <c r="D39" s="3" t="s">
        <v>91</v>
      </c>
      <c r="E39" s="3" t="s">
        <v>785</v>
      </c>
      <c r="F39" s="6">
        <v>45451</v>
      </c>
      <c r="G39" s="3">
        <v>52.07</v>
      </c>
      <c r="H39" s="3" t="s">
        <v>17</v>
      </c>
      <c r="I39" s="3" t="s">
        <v>92</v>
      </c>
      <c r="J39" s="7">
        <v>0.1</v>
      </c>
      <c r="K39" s="3">
        <v>839.04</v>
      </c>
      <c r="L39" s="8">
        <v>0</v>
      </c>
      <c r="M39" s="8">
        <v>0</v>
      </c>
      <c r="N39" s="8">
        <v>0</v>
      </c>
      <c r="O39" s="8">
        <v>839.04</v>
      </c>
    </row>
    <row r="40" spans="1:15" x14ac:dyDescent="0.35">
      <c r="A40" s="3" t="s">
        <v>89</v>
      </c>
      <c r="B40" s="4">
        <v>27258325</v>
      </c>
      <c r="C40" s="3" t="s">
        <v>97</v>
      </c>
      <c r="D40" s="3" t="s">
        <v>91</v>
      </c>
      <c r="E40" s="3" t="s">
        <v>786</v>
      </c>
      <c r="F40" s="6">
        <v>45451</v>
      </c>
      <c r="G40" s="3">
        <v>57.79</v>
      </c>
      <c r="H40" s="3" t="s">
        <v>17</v>
      </c>
      <c r="I40" s="3" t="s">
        <v>92</v>
      </c>
      <c r="J40" s="7">
        <v>0.1</v>
      </c>
      <c r="K40" s="3">
        <v>1148.76</v>
      </c>
      <c r="L40" s="8">
        <v>0</v>
      </c>
      <c r="M40" s="8">
        <v>0</v>
      </c>
      <c r="N40" s="8">
        <v>0</v>
      </c>
      <c r="O40" s="8">
        <v>1148.76</v>
      </c>
    </row>
    <row r="41" spans="1:15" x14ac:dyDescent="0.35">
      <c r="A41" s="3" t="s">
        <v>89</v>
      </c>
      <c r="B41" s="4">
        <v>27258333</v>
      </c>
      <c r="C41" s="3" t="s">
        <v>90</v>
      </c>
      <c r="D41" s="3" t="s">
        <v>91</v>
      </c>
      <c r="E41" s="3" t="s">
        <v>787</v>
      </c>
      <c r="F41" s="6">
        <v>45451</v>
      </c>
      <c r="G41" s="3">
        <v>21.97</v>
      </c>
      <c r="H41" s="3" t="s">
        <v>17</v>
      </c>
      <c r="I41" s="3" t="s">
        <v>92</v>
      </c>
      <c r="J41" s="7">
        <v>0.1</v>
      </c>
      <c r="K41" s="3">
        <v>359.4</v>
      </c>
      <c r="L41" s="8">
        <v>0</v>
      </c>
      <c r="M41" s="8">
        <v>0</v>
      </c>
      <c r="N41" s="8">
        <v>0</v>
      </c>
      <c r="O41" s="8">
        <v>359.4</v>
      </c>
    </row>
    <row r="42" spans="1:15" x14ac:dyDescent="0.35">
      <c r="A42" s="3" t="s">
        <v>89</v>
      </c>
      <c r="B42" s="4">
        <v>27750605</v>
      </c>
      <c r="C42" s="3" t="s">
        <v>90</v>
      </c>
      <c r="D42" s="3" t="s">
        <v>91</v>
      </c>
      <c r="E42" s="3" t="s">
        <v>788</v>
      </c>
      <c r="F42" s="6">
        <v>45451</v>
      </c>
      <c r="G42" s="3">
        <v>55</v>
      </c>
      <c r="H42" s="3" t="s">
        <v>17</v>
      </c>
      <c r="I42" s="3" t="s">
        <v>92</v>
      </c>
      <c r="J42" s="7">
        <v>0.1</v>
      </c>
      <c r="K42" s="3">
        <v>902.4</v>
      </c>
      <c r="L42" s="8">
        <v>0</v>
      </c>
      <c r="M42" s="8">
        <v>0</v>
      </c>
      <c r="N42" s="8">
        <v>0</v>
      </c>
      <c r="O42" s="8">
        <v>902.4</v>
      </c>
    </row>
    <row r="43" spans="1:15" x14ac:dyDescent="0.35">
      <c r="A43" s="3" t="s">
        <v>89</v>
      </c>
      <c r="B43" s="4">
        <v>24257198</v>
      </c>
      <c r="C43" s="3" t="s">
        <v>90</v>
      </c>
      <c r="D43" s="3" t="s">
        <v>91</v>
      </c>
      <c r="E43" s="3" t="s">
        <v>789</v>
      </c>
      <c r="F43" s="6">
        <v>45458</v>
      </c>
      <c r="G43" s="3">
        <v>38.71</v>
      </c>
      <c r="H43" s="3" t="s">
        <v>17</v>
      </c>
      <c r="I43" s="3" t="s">
        <v>92</v>
      </c>
      <c r="J43" s="7">
        <v>0.1</v>
      </c>
      <c r="K43" s="3">
        <v>633.36</v>
      </c>
      <c r="L43" s="8">
        <v>0</v>
      </c>
      <c r="M43" s="8">
        <v>0</v>
      </c>
      <c r="N43" s="8">
        <v>0</v>
      </c>
      <c r="O43" s="8">
        <v>633.36</v>
      </c>
    </row>
    <row r="44" spans="1:15" x14ac:dyDescent="0.35">
      <c r="A44" s="3" t="s">
        <v>89</v>
      </c>
      <c r="B44" s="4">
        <v>24257518</v>
      </c>
      <c r="C44" s="3" t="s">
        <v>90</v>
      </c>
      <c r="D44" s="3" t="s">
        <v>91</v>
      </c>
      <c r="E44" s="3" t="s">
        <v>790</v>
      </c>
      <c r="F44" s="6">
        <v>45458</v>
      </c>
      <c r="G44" s="3">
        <v>26.9</v>
      </c>
      <c r="H44" s="3" t="s">
        <v>17</v>
      </c>
      <c r="I44" s="3" t="s">
        <v>92</v>
      </c>
      <c r="J44" s="7">
        <v>0.1</v>
      </c>
      <c r="K44" s="3">
        <v>438</v>
      </c>
      <c r="L44" s="8">
        <v>0</v>
      </c>
      <c r="M44" s="8">
        <v>0</v>
      </c>
      <c r="N44" s="8">
        <v>0</v>
      </c>
      <c r="O44" s="8">
        <v>438</v>
      </c>
    </row>
    <row r="45" spans="1:15" x14ac:dyDescent="0.35">
      <c r="A45" s="3" t="s">
        <v>89</v>
      </c>
      <c r="B45" s="4">
        <v>27256901</v>
      </c>
      <c r="C45" s="3" t="s">
        <v>90</v>
      </c>
      <c r="D45" s="3" t="s">
        <v>91</v>
      </c>
      <c r="E45" s="3" t="s">
        <v>791</v>
      </c>
      <c r="F45" s="6">
        <v>45458</v>
      </c>
      <c r="G45" s="3">
        <v>22.74</v>
      </c>
      <c r="H45" s="3" t="s">
        <v>17</v>
      </c>
      <c r="I45" s="3" t="s">
        <v>92</v>
      </c>
      <c r="J45" s="7">
        <v>0.1</v>
      </c>
      <c r="K45" s="3">
        <v>372.36</v>
      </c>
      <c r="L45" s="8">
        <v>0</v>
      </c>
      <c r="M45" s="8">
        <v>0</v>
      </c>
      <c r="N45" s="8">
        <v>0</v>
      </c>
      <c r="O45" s="8">
        <v>372.36</v>
      </c>
    </row>
    <row r="46" spans="1:15" x14ac:dyDescent="0.35">
      <c r="A46" s="3" t="s">
        <v>89</v>
      </c>
      <c r="B46" s="4">
        <v>27257278</v>
      </c>
      <c r="C46" s="3" t="s">
        <v>90</v>
      </c>
      <c r="D46" s="3" t="s">
        <v>91</v>
      </c>
      <c r="E46" s="3" t="s">
        <v>792</v>
      </c>
      <c r="F46" s="6">
        <v>45458</v>
      </c>
      <c r="G46" s="3">
        <v>30.25</v>
      </c>
      <c r="H46" s="3" t="s">
        <v>17</v>
      </c>
      <c r="I46" s="3" t="s">
        <v>92</v>
      </c>
      <c r="J46" s="7">
        <v>0.1</v>
      </c>
      <c r="K46" s="3">
        <v>485.88</v>
      </c>
      <c r="L46" s="8">
        <v>0</v>
      </c>
      <c r="M46" s="8">
        <v>0</v>
      </c>
      <c r="N46" s="8">
        <v>0</v>
      </c>
      <c r="O46" s="8">
        <v>485.88</v>
      </c>
    </row>
    <row r="47" spans="1:15" x14ac:dyDescent="0.35">
      <c r="A47" s="3" t="s">
        <v>89</v>
      </c>
      <c r="B47" s="4">
        <v>27257537</v>
      </c>
      <c r="C47" s="3" t="s">
        <v>90</v>
      </c>
      <c r="D47" s="3" t="s">
        <v>91</v>
      </c>
      <c r="E47" s="3" t="s">
        <v>793</v>
      </c>
      <c r="F47" s="6">
        <v>45458</v>
      </c>
      <c r="G47" s="3">
        <v>23.36</v>
      </c>
      <c r="H47" s="3" t="s">
        <v>17</v>
      </c>
      <c r="I47" s="3" t="s">
        <v>92</v>
      </c>
      <c r="J47" s="7">
        <v>0.1</v>
      </c>
      <c r="K47" s="3">
        <v>382.08</v>
      </c>
      <c r="L47" s="8">
        <v>0</v>
      </c>
      <c r="M47" s="8">
        <v>0</v>
      </c>
      <c r="N47" s="8">
        <v>0</v>
      </c>
      <c r="O47" s="8">
        <v>382.08</v>
      </c>
    </row>
    <row r="48" spans="1:15" x14ac:dyDescent="0.35">
      <c r="A48" s="3" t="s">
        <v>89</v>
      </c>
      <c r="B48" s="4">
        <v>27257579</v>
      </c>
      <c r="C48" s="3" t="s">
        <v>90</v>
      </c>
      <c r="D48" s="3" t="s">
        <v>91</v>
      </c>
      <c r="E48" s="3" t="s">
        <v>125</v>
      </c>
      <c r="F48" s="6">
        <v>45458</v>
      </c>
      <c r="G48" s="3">
        <v>17.37</v>
      </c>
      <c r="H48" s="3" t="s">
        <v>17</v>
      </c>
      <c r="I48" s="3" t="s">
        <v>93</v>
      </c>
      <c r="J48" s="7">
        <v>0.1</v>
      </c>
      <c r="K48" s="3">
        <v>284.88</v>
      </c>
      <c r="L48" s="8">
        <v>0</v>
      </c>
      <c r="M48" s="8">
        <v>0</v>
      </c>
      <c r="N48" s="8">
        <v>0</v>
      </c>
      <c r="O48" s="8">
        <v>284.88</v>
      </c>
    </row>
    <row r="49" spans="1:15" x14ac:dyDescent="0.35">
      <c r="A49" s="3" t="s">
        <v>89</v>
      </c>
      <c r="B49" s="4">
        <v>27257591</v>
      </c>
      <c r="C49" s="3" t="s">
        <v>90</v>
      </c>
      <c r="D49" s="3" t="s">
        <v>91</v>
      </c>
      <c r="E49" s="3" t="s">
        <v>794</v>
      </c>
      <c r="F49" s="6">
        <v>45458</v>
      </c>
      <c r="G49" s="3">
        <v>19.920000000000002</v>
      </c>
      <c r="H49" s="3" t="s">
        <v>17</v>
      </c>
      <c r="I49" s="3" t="s">
        <v>92</v>
      </c>
      <c r="J49" s="7">
        <v>0.1</v>
      </c>
      <c r="K49" s="3">
        <v>326.39999999999998</v>
      </c>
      <c r="L49" s="8">
        <v>0</v>
      </c>
      <c r="M49" s="8">
        <v>0</v>
      </c>
      <c r="N49" s="8">
        <v>0</v>
      </c>
      <c r="O49" s="8">
        <v>326.39999999999998</v>
      </c>
    </row>
    <row r="50" spans="1:15" x14ac:dyDescent="0.35">
      <c r="A50" s="3" t="s">
        <v>89</v>
      </c>
      <c r="B50" s="4">
        <v>27257662</v>
      </c>
      <c r="C50" s="3" t="s">
        <v>90</v>
      </c>
      <c r="D50" s="3" t="s">
        <v>91</v>
      </c>
      <c r="E50" s="3" t="s">
        <v>795</v>
      </c>
      <c r="F50" s="6">
        <v>45458</v>
      </c>
      <c r="G50" s="3">
        <v>26.46</v>
      </c>
      <c r="H50" s="3" t="s">
        <v>17</v>
      </c>
      <c r="I50" s="3" t="s">
        <v>92</v>
      </c>
      <c r="J50" s="7">
        <v>0.1</v>
      </c>
      <c r="K50" s="3">
        <v>435.12</v>
      </c>
      <c r="L50" s="8">
        <v>0</v>
      </c>
      <c r="M50" s="8">
        <v>0</v>
      </c>
      <c r="N50" s="8">
        <v>0</v>
      </c>
      <c r="O50" s="8">
        <v>435.12</v>
      </c>
    </row>
    <row r="51" spans="1:15" x14ac:dyDescent="0.35">
      <c r="A51" s="3" t="s">
        <v>89</v>
      </c>
      <c r="B51" s="4">
        <v>27257883</v>
      </c>
      <c r="C51" s="3" t="s">
        <v>90</v>
      </c>
      <c r="D51" s="3" t="s">
        <v>91</v>
      </c>
      <c r="E51" s="3" t="s">
        <v>796</v>
      </c>
      <c r="F51" s="6">
        <v>45458</v>
      </c>
      <c r="G51" s="3">
        <v>26.19</v>
      </c>
      <c r="H51" s="3" t="s">
        <v>17</v>
      </c>
      <c r="I51" s="3" t="s">
        <v>93</v>
      </c>
      <c r="J51" s="7">
        <v>0.1</v>
      </c>
      <c r="K51" s="3">
        <v>15.36</v>
      </c>
      <c r="L51" s="8">
        <v>0</v>
      </c>
      <c r="M51" s="8">
        <v>0</v>
      </c>
      <c r="N51" s="8">
        <v>0</v>
      </c>
      <c r="O51" s="8">
        <v>15.36</v>
      </c>
    </row>
    <row r="52" spans="1:15" x14ac:dyDescent="0.35">
      <c r="A52" s="3" t="s">
        <v>89</v>
      </c>
      <c r="B52" s="4">
        <v>27258255</v>
      </c>
      <c r="C52" s="3" t="s">
        <v>90</v>
      </c>
      <c r="D52" s="3" t="s">
        <v>91</v>
      </c>
      <c r="E52" s="3" t="s">
        <v>797</v>
      </c>
      <c r="F52" s="6">
        <v>45458</v>
      </c>
      <c r="G52" s="3">
        <v>44.02</v>
      </c>
      <c r="H52" s="3" t="s">
        <v>17</v>
      </c>
      <c r="I52" s="3" t="s">
        <v>92</v>
      </c>
      <c r="J52" s="7">
        <v>0.1</v>
      </c>
      <c r="K52" s="3">
        <v>720.24</v>
      </c>
      <c r="L52" s="8">
        <v>0</v>
      </c>
      <c r="M52" s="8">
        <v>0</v>
      </c>
      <c r="N52" s="8">
        <v>0</v>
      </c>
      <c r="O52" s="8">
        <v>720.24</v>
      </c>
    </row>
    <row r="53" spans="1:15" x14ac:dyDescent="0.35">
      <c r="A53" s="3" t="s">
        <v>89</v>
      </c>
      <c r="B53" s="4">
        <v>27258361</v>
      </c>
      <c r="C53" s="3" t="s">
        <v>90</v>
      </c>
      <c r="D53" s="3" t="s">
        <v>91</v>
      </c>
      <c r="E53" s="3" t="s">
        <v>798</v>
      </c>
      <c r="F53" s="6">
        <v>45458</v>
      </c>
      <c r="G53" s="3">
        <v>27.66</v>
      </c>
      <c r="H53" s="3" t="s">
        <v>17</v>
      </c>
      <c r="I53" s="3" t="s">
        <v>92</v>
      </c>
      <c r="J53" s="7">
        <v>0.1</v>
      </c>
      <c r="K53" s="3">
        <v>453.36</v>
      </c>
      <c r="L53" s="8">
        <v>0</v>
      </c>
      <c r="M53" s="8">
        <v>0</v>
      </c>
      <c r="N53" s="8">
        <v>0</v>
      </c>
      <c r="O53" s="8">
        <v>453.36</v>
      </c>
    </row>
    <row r="54" spans="1:15" x14ac:dyDescent="0.35">
      <c r="A54" s="3" t="s">
        <v>89</v>
      </c>
      <c r="B54" s="4">
        <v>27258388</v>
      </c>
      <c r="C54" s="3" t="s">
        <v>90</v>
      </c>
      <c r="D54" s="3" t="s">
        <v>91</v>
      </c>
      <c r="E54" s="3" t="s">
        <v>799</v>
      </c>
      <c r="F54" s="6">
        <v>45458</v>
      </c>
      <c r="G54" s="3">
        <v>39.979999999999997</v>
      </c>
      <c r="H54" s="3" t="s">
        <v>17</v>
      </c>
      <c r="I54" s="3" t="s">
        <v>92</v>
      </c>
      <c r="J54" s="7">
        <v>0.1</v>
      </c>
      <c r="K54" s="3">
        <v>654</v>
      </c>
      <c r="L54" s="8">
        <v>0</v>
      </c>
      <c r="M54" s="8">
        <v>0</v>
      </c>
      <c r="N54" s="8">
        <v>0</v>
      </c>
      <c r="O54" s="8">
        <v>654</v>
      </c>
    </row>
    <row r="55" spans="1:15" x14ac:dyDescent="0.35">
      <c r="A55" s="3" t="s">
        <v>89</v>
      </c>
      <c r="B55" s="4">
        <v>27258403</v>
      </c>
      <c r="C55" s="3" t="s">
        <v>90</v>
      </c>
      <c r="D55" s="3" t="s">
        <v>95</v>
      </c>
      <c r="E55" s="3" t="s">
        <v>800</v>
      </c>
      <c r="F55" s="6">
        <v>45458</v>
      </c>
      <c r="G55" s="3">
        <v>34.25</v>
      </c>
      <c r="H55" s="3" t="s">
        <v>17</v>
      </c>
      <c r="I55" s="3" t="s">
        <v>92</v>
      </c>
      <c r="J55" s="7">
        <v>0.1</v>
      </c>
      <c r="K55" s="3">
        <v>560.28</v>
      </c>
      <c r="L55" s="8">
        <v>0</v>
      </c>
      <c r="M55" s="8">
        <v>0</v>
      </c>
      <c r="N55" s="8">
        <v>0</v>
      </c>
      <c r="O55" s="8">
        <v>560.28</v>
      </c>
    </row>
    <row r="56" spans="1:15" x14ac:dyDescent="0.35">
      <c r="A56" s="3" t="s">
        <v>89</v>
      </c>
      <c r="B56" s="4">
        <v>24062309</v>
      </c>
      <c r="C56" s="3" t="s">
        <v>90</v>
      </c>
      <c r="D56" s="3" t="s">
        <v>91</v>
      </c>
      <c r="E56" s="3" t="s">
        <v>801</v>
      </c>
      <c r="F56" s="6">
        <v>45465</v>
      </c>
      <c r="G56" s="3">
        <v>35.75</v>
      </c>
      <c r="H56" s="3" t="s">
        <v>17</v>
      </c>
      <c r="I56" s="3" t="s">
        <v>92</v>
      </c>
      <c r="J56" s="7">
        <v>0.1</v>
      </c>
      <c r="K56" s="3">
        <v>585.36</v>
      </c>
      <c r="L56" s="8">
        <v>0</v>
      </c>
      <c r="M56" s="8">
        <v>0</v>
      </c>
      <c r="N56" s="8">
        <v>0</v>
      </c>
      <c r="O56" s="8">
        <v>585.36</v>
      </c>
    </row>
    <row r="57" spans="1:15" x14ac:dyDescent="0.35">
      <c r="A57" s="3" t="s">
        <v>89</v>
      </c>
      <c r="B57" s="4">
        <v>24257147</v>
      </c>
      <c r="C57" s="3" t="s">
        <v>90</v>
      </c>
      <c r="D57" s="3" t="s">
        <v>91</v>
      </c>
      <c r="E57" s="3" t="s">
        <v>802</v>
      </c>
      <c r="F57" s="6">
        <v>45465</v>
      </c>
      <c r="G57" s="3">
        <v>42.47</v>
      </c>
      <c r="H57" s="3" t="s">
        <v>17</v>
      </c>
      <c r="I57" s="3" t="s">
        <v>92</v>
      </c>
      <c r="J57" s="7">
        <v>0.1</v>
      </c>
      <c r="K57" s="3">
        <v>694.92</v>
      </c>
      <c r="L57" s="8">
        <v>0</v>
      </c>
      <c r="M57" s="8">
        <v>0</v>
      </c>
      <c r="N57" s="8">
        <v>0</v>
      </c>
      <c r="O57" s="8">
        <v>694.92</v>
      </c>
    </row>
    <row r="58" spans="1:15" x14ac:dyDescent="0.35">
      <c r="A58" s="3" t="s">
        <v>89</v>
      </c>
      <c r="B58" s="4">
        <v>24257437</v>
      </c>
      <c r="C58" s="3" t="s">
        <v>90</v>
      </c>
      <c r="D58" s="3" t="s">
        <v>91</v>
      </c>
      <c r="E58" s="3" t="s">
        <v>803</v>
      </c>
      <c r="F58" s="6">
        <v>45465</v>
      </c>
      <c r="G58" s="3">
        <v>44.12</v>
      </c>
      <c r="H58" s="3" t="s">
        <v>17</v>
      </c>
      <c r="I58" s="3" t="s">
        <v>92</v>
      </c>
      <c r="J58" s="7">
        <v>0.1</v>
      </c>
      <c r="K58" s="3">
        <v>708.84</v>
      </c>
      <c r="L58" s="8">
        <v>0</v>
      </c>
      <c r="M58" s="8">
        <v>0</v>
      </c>
      <c r="N58" s="8">
        <v>0</v>
      </c>
      <c r="O58" s="8">
        <v>708.84</v>
      </c>
    </row>
    <row r="59" spans="1:15" x14ac:dyDescent="0.35">
      <c r="A59" s="3" t="s">
        <v>89</v>
      </c>
      <c r="B59" s="4">
        <v>24257470</v>
      </c>
      <c r="C59" s="3" t="s">
        <v>90</v>
      </c>
      <c r="D59" s="3" t="s">
        <v>91</v>
      </c>
      <c r="E59" s="3" t="s">
        <v>804</v>
      </c>
      <c r="F59" s="6">
        <v>45465</v>
      </c>
      <c r="G59" s="3">
        <v>24.88</v>
      </c>
      <c r="H59" s="3" t="s">
        <v>17</v>
      </c>
      <c r="I59" s="3" t="s">
        <v>92</v>
      </c>
      <c r="J59" s="7">
        <v>0.1</v>
      </c>
      <c r="K59" s="3">
        <v>406.8</v>
      </c>
      <c r="L59" s="8">
        <v>0</v>
      </c>
      <c r="M59" s="8">
        <v>0</v>
      </c>
      <c r="N59" s="8">
        <v>0</v>
      </c>
      <c r="O59" s="8">
        <v>406.8</v>
      </c>
    </row>
    <row r="60" spans="1:15" x14ac:dyDescent="0.35">
      <c r="A60" s="3" t="s">
        <v>89</v>
      </c>
      <c r="B60" s="4">
        <v>24257471</v>
      </c>
      <c r="C60" s="3" t="s">
        <v>94</v>
      </c>
      <c r="D60" s="3" t="s">
        <v>95</v>
      </c>
      <c r="E60" s="3" t="s">
        <v>763</v>
      </c>
      <c r="F60" s="6">
        <v>45465</v>
      </c>
      <c r="G60" s="3">
        <v>80.239999999999995</v>
      </c>
      <c r="H60" s="3" t="s">
        <v>17</v>
      </c>
      <c r="I60" s="3" t="s">
        <v>96</v>
      </c>
      <c r="J60" s="7">
        <v>1.5</v>
      </c>
      <c r="K60" s="3">
        <v>-1444.5</v>
      </c>
      <c r="L60" s="8">
        <v>0</v>
      </c>
      <c r="M60" s="8">
        <v>0</v>
      </c>
      <c r="N60" s="8">
        <v>0</v>
      </c>
      <c r="O60" s="8">
        <v>-1444.5</v>
      </c>
    </row>
    <row r="61" spans="1:15" x14ac:dyDescent="0.35">
      <c r="A61" s="3" t="s">
        <v>89</v>
      </c>
      <c r="B61" s="4">
        <v>24257491</v>
      </c>
      <c r="C61" s="3" t="s">
        <v>90</v>
      </c>
      <c r="D61" s="3" t="s">
        <v>91</v>
      </c>
      <c r="E61" s="3" t="s">
        <v>805</v>
      </c>
      <c r="F61" s="6">
        <v>45465</v>
      </c>
      <c r="G61" s="3">
        <v>56.67</v>
      </c>
      <c r="H61" s="3" t="s">
        <v>17</v>
      </c>
      <c r="I61" s="3" t="s">
        <v>92</v>
      </c>
      <c r="J61" s="7">
        <v>0.1</v>
      </c>
      <c r="K61" s="3">
        <v>926.76</v>
      </c>
      <c r="L61" s="8">
        <v>0</v>
      </c>
      <c r="M61" s="8">
        <v>0</v>
      </c>
      <c r="N61" s="8">
        <v>0</v>
      </c>
      <c r="O61" s="8">
        <v>926.76</v>
      </c>
    </row>
    <row r="62" spans="1:15" x14ac:dyDescent="0.35">
      <c r="A62" s="3" t="s">
        <v>89</v>
      </c>
      <c r="B62" s="4">
        <v>24257522</v>
      </c>
      <c r="C62" s="3" t="s">
        <v>90</v>
      </c>
      <c r="D62" s="3" t="s">
        <v>95</v>
      </c>
      <c r="E62" s="3" t="s">
        <v>806</v>
      </c>
      <c r="F62" s="6">
        <v>45465</v>
      </c>
      <c r="G62" s="3">
        <v>13.66</v>
      </c>
      <c r="H62" s="3" t="s">
        <v>17</v>
      </c>
      <c r="I62" s="3" t="s">
        <v>92</v>
      </c>
      <c r="J62" s="7">
        <v>0.1</v>
      </c>
      <c r="K62" s="3">
        <v>209.76</v>
      </c>
      <c r="L62" s="8">
        <v>0</v>
      </c>
      <c r="M62" s="8">
        <v>0</v>
      </c>
      <c r="N62" s="8">
        <v>0</v>
      </c>
      <c r="O62" s="8">
        <v>209.76</v>
      </c>
    </row>
    <row r="63" spans="1:15" x14ac:dyDescent="0.35">
      <c r="A63" s="3" t="s">
        <v>89</v>
      </c>
      <c r="B63" s="4">
        <v>24257565</v>
      </c>
      <c r="C63" s="3" t="s">
        <v>90</v>
      </c>
      <c r="D63" s="3" t="s">
        <v>91</v>
      </c>
      <c r="E63" s="3" t="s">
        <v>807</v>
      </c>
      <c r="F63" s="6">
        <v>45465</v>
      </c>
      <c r="G63" s="3">
        <v>39.85</v>
      </c>
      <c r="H63" s="3" t="s">
        <v>17</v>
      </c>
      <c r="I63" s="3" t="s">
        <v>92</v>
      </c>
      <c r="J63" s="7">
        <v>0.1</v>
      </c>
      <c r="K63" s="3">
        <v>637.20000000000005</v>
      </c>
      <c r="L63" s="8">
        <v>0</v>
      </c>
      <c r="M63" s="8">
        <v>0</v>
      </c>
      <c r="N63" s="8">
        <v>0</v>
      </c>
      <c r="O63" s="8">
        <v>637.20000000000005</v>
      </c>
    </row>
    <row r="64" spans="1:15" x14ac:dyDescent="0.35">
      <c r="A64" s="3" t="s">
        <v>89</v>
      </c>
      <c r="B64" s="4">
        <v>24257572</v>
      </c>
      <c r="C64" s="3" t="s">
        <v>90</v>
      </c>
      <c r="D64" s="3" t="s">
        <v>95</v>
      </c>
      <c r="E64" s="3" t="s">
        <v>808</v>
      </c>
      <c r="F64" s="6">
        <v>45465</v>
      </c>
      <c r="G64" s="3">
        <v>12.6</v>
      </c>
      <c r="H64" s="3" t="s">
        <v>17</v>
      </c>
      <c r="I64" s="3" t="s">
        <v>92</v>
      </c>
      <c r="J64" s="7">
        <v>0.1</v>
      </c>
      <c r="K64" s="3">
        <v>206.52</v>
      </c>
      <c r="L64" s="8">
        <v>0</v>
      </c>
      <c r="M64" s="8">
        <v>0</v>
      </c>
      <c r="N64" s="8">
        <v>0</v>
      </c>
      <c r="O64" s="8">
        <v>206.52</v>
      </c>
    </row>
    <row r="65" spans="1:15" x14ac:dyDescent="0.35">
      <c r="A65" s="3" t="s">
        <v>89</v>
      </c>
      <c r="B65" s="4">
        <v>24257581</v>
      </c>
      <c r="C65" s="3" t="s">
        <v>97</v>
      </c>
      <c r="D65" s="3" t="s">
        <v>91</v>
      </c>
      <c r="E65" s="3" t="s">
        <v>809</v>
      </c>
      <c r="F65" s="6">
        <v>45465</v>
      </c>
      <c r="G65" s="3">
        <v>97.59</v>
      </c>
      <c r="H65" s="3" t="s">
        <v>17</v>
      </c>
      <c r="I65" s="3" t="s">
        <v>92</v>
      </c>
      <c r="J65" s="7">
        <v>0.1</v>
      </c>
      <c r="K65" s="3">
        <v>1797.72</v>
      </c>
      <c r="L65" s="8">
        <v>0</v>
      </c>
      <c r="M65" s="8">
        <v>0</v>
      </c>
      <c r="N65" s="8">
        <v>0</v>
      </c>
      <c r="O65" s="8">
        <v>1797.72</v>
      </c>
    </row>
    <row r="66" spans="1:15" x14ac:dyDescent="0.35">
      <c r="A66" s="3" t="s">
        <v>89</v>
      </c>
      <c r="B66" s="4">
        <v>27257387</v>
      </c>
      <c r="C66" s="3" t="s">
        <v>90</v>
      </c>
      <c r="D66" s="3" t="s">
        <v>91</v>
      </c>
      <c r="E66" s="3" t="s">
        <v>810</v>
      </c>
      <c r="F66" s="6">
        <v>45465</v>
      </c>
      <c r="G66" s="3">
        <v>27.62</v>
      </c>
      <c r="H66" s="3" t="s">
        <v>17</v>
      </c>
      <c r="I66" s="3" t="s">
        <v>92</v>
      </c>
      <c r="J66" s="7">
        <v>0.1</v>
      </c>
      <c r="K66" s="3">
        <v>452.16</v>
      </c>
      <c r="L66" s="8">
        <v>0</v>
      </c>
      <c r="M66" s="8">
        <v>0</v>
      </c>
      <c r="N66" s="8">
        <v>0</v>
      </c>
      <c r="O66" s="8">
        <v>452.16</v>
      </c>
    </row>
    <row r="67" spans="1:15" x14ac:dyDescent="0.35">
      <c r="A67" s="3" t="s">
        <v>89</v>
      </c>
      <c r="B67" s="4">
        <v>27257607</v>
      </c>
      <c r="C67" s="3" t="s">
        <v>90</v>
      </c>
      <c r="D67" s="3" t="s">
        <v>91</v>
      </c>
      <c r="E67" s="3" t="s">
        <v>811</v>
      </c>
      <c r="F67" s="6">
        <v>45465</v>
      </c>
      <c r="G67" s="3">
        <v>15.3</v>
      </c>
      <c r="H67" s="3" t="s">
        <v>17</v>
      </c>
      <c r="I67" s="3" t="s">
        <v>92</v>
      </c>
      <c r="J67" s="7">
        <v>0.1</v>
      </c>
      <c r="K67" s="3">
        <v>250.68</v>
      </c>
      <c r="L67" s="8">
        <v>0</v>
      </c>
      <c r="M67" s="8">
        <v>0</v>
      </c>
      <c r="N67" s="8">
        <v>0</v>
      </c>
      <c r="O67" s="8">
        <v>250.68</v>
      </c>
    </row>
    <row r="68" spans="1:15" x14ac:dyDescent="0.35">
      <c r="A68" s="3" t="s">
        <v>89</v>
      </c>
      <c r="B68" s="4">
        <v>27257639</v>
      </c>
      <c r="C68" s="3" t="s">
        <v>90</v>
      </c>
      <c r="D68" s="3" t="s">
        <v>91</v>
      </c>
      <c r="E68" s="3" t="s">
        <v>140</v>
      </c>
      <c r="F68" s="6">
        <v>45465</v>
      </c>
      <c r="G68" s="3">
        <v>27.08</v>
      </c>
      <c r="H68" s="3" t="s">
        <v>17</v>
      </c>
      <c r="I68" s="3" t="s">
        <v>92</v>
      </c>
      <c r="J68" s="7">
        <v>0.1</v>
      </c>
      <c r="K68" s="3">
        <v>443.64</v>
      </c>
      <c r="L68" s="8">
        <v>0</v>
      </c>
      <c r="M68" s="8">
        <v>0</v>
      </c>
      <c r="N68" s="8">
        <v>0</v>
      </c>
      <c r="O68" s="8">
        <v>443.64</v>
      </c>
    </row>
    <row r="69" spans="1:15" x14ac:dyDescent="0.35">
      <c r="A69" s="3" t="s">
        <v>89</v>
      </c>
      <c r="B69" s="4">
        <v>27257961</v>
      </c>
      <c r="C69" s="3" t="s">
        <v>90</v>
      </c>
      <c r="D69" s="3" t="s">
        <v>91</v>
      </c>
      <c r="E69" s="3" t="s">
        <v>812</v>
      </c>
      <c r="F69" s="6">
        <v>45465</v>
      </c>
      <c r="G69" s="3">
        <v>32.61</v>
      </c>
      <c r="H69" s="3" t="s">
        <v>17</v>
      </c>
      <c r="I69" s="3" t="s">
        <v>92</v>
      </c>
      <c r="J69" s="7">
        <v>0.1</v>
      </c>
      <c r="K69" s="3">
        <v>533.76</v>
      </c>
      <c r="L69" s="8">
        <v>0</v>
      </c>
      <c r="M69" s="8">
        <v>0</v>
      </c>
      <c r="N69" s="8">
        <v>0</v>
      </c>
      <c r="O69" s="8">
        <v>533.76</v>
      </c>
    </row>
    <row r="70" spans="1:15" x14ac:dyDescent="0.35">
      <c r="A70" s="3" t="s">
        <v>89</v>
      </c>
      <c r="B70" s="4">
        <v>27258434</v>
      </c>
      <c r="C70" s="3" t="s">
        <v>90</v>
      </c>
      <c r="D70" s="3" t="s">
        <v>91</v>
      </c>
      <c r="E70" s="3" t="s">
        <v>813</v>
      </c>
      <c r="F70" s="6">
        <v>45465</v>
      </c>
      <c r="G70" s="3">
        <v>49.18</v>
      </c>
      <c r="H70" s="3" t="s">
        <v>17</v>
      </c>
      <c r="I70" s="3" t="s">
        <v>92</v>
      </c>
      <c r="J70" s="7">
        <v>0.1</v>
      </c>
      <c r="K70" s="3">
        <v>806.04</v>
      </c>
      <c r="L70" s="8">
        <v>0</v>
      </c>
      <c r="M70" s="8">
        <v>0</v>
      </c>
      <c r="N70" s="8">
        <v>0</v>
      </c>
      <c r="O70" s="8">
        <v>806.04</v>
      </c>
    </row>
    <row r="71" spans="1:15" x14ac:dyDescent="0.35">
      <c r="A71" s="3" t="s">
        <v>89</v>
      </c>
      <c r="B71" s="4">
        <v>27258452</v>
      </c>
      <c r="C71" s="3" t="s">
        <v>97</v>
      </c>
      <c r="D71" s="3" t="s">
        <v>91</v>
      </c>
      <c r="E71" s="3" t="s">
        <v>814</v>
      </c>
      <c r="F71" s="6">
        <v>45465</v>
      </c>
      <c r="G71" s="3">
        <v>59.82</v>
      </c>
      <c r="H71" s="3" t="s">
        <v>17</v>
      </c>
      <c r="I71" s="3" t="s">
        <v>92</v>
      </c>
      <c r="J71" s="7">
        <v>0.1</v>
      </c>
      <c r="K71" s="3">
        <v>1129.8</v>
      </c>
      <c r="L71" s="8">
        <v>0</v>
      </c>
      <c r="M71" s="8">
        <v>0</v>
      </c>
      <c r="N71" s="8">
        <v>0</v>
      </c>
      <c r="O71" s="8">
        <v>1129.8</v>
      </c>
    </row>
    <row r="72" spans="1:15" x14ac:dyDescent="0.35">
      <c r="A72" s="3" t="s">
        <v>89</v>
      </c>
      <c r="B72" s="4">
        <v>27258494</v>
      </c>
      <c r="C72" s="3" t="s">
        <v>90</v>
      </c>
      <c r="D72" s="3" t="s">
        <v>95</v>
      </c>
      <c r="E72" s="3" t="s">
        <v>815</v>
      </c>
      <c r="F72" s="6">
        <v>45465</v>
      </c>
      <c r="G72" s="3">
        <v>17.04</v>
      </c>
      <c r="H72" s="3" t="s">
        <v>17</v>
      </c>
      <c r="I72" s="3" t="s">
        <v>92</v>
      </c>
      <c r="J72" s="7">
        <v>0.1</v>
      </c>
      <c r="K72" s="3">
        <v>279.24</v>
      </c>
      <c r="L72" s="8">
        <v>0</v>
      </c>
      <c r="M72" s="8">
        <v>0</v>
      </c>
      <c r="N72" s="8">
        <v>0</v>
      </c>
      <c r="O72" s="8">
        <v>279.24</v>
      </c>
    </row>
    <row r="73" spans="1:15" x14ac:dyDescent="0.35">
      <c r="A73" s="37"/>
      <c r="B73" s="39"/>
      <c r="C73" s="37"/>
      <c r="D73" s="37"/>
      <c r="E73" s="37"/>
      <c r="F73" s="38"/>
      <c r="G73" s="41"/>
      <c r="H73" s="42"/>
      <c r="I73" s="40"/>
      <c r="J73" s="40"/>
      <c r="K73" s="41"/>
      <c r="L73" s="42"/>
      <c r="M73" s="42"/>
      <c r="N73" s="42"/>
      <c r="O73" s="42"/>
    </row>
    <row r="74" spans="1:15" x14ac:dyDescent="0.35">
      <c r="A74" s="37"/>
      <c r="B74" s="39"/>
      <c r="C74" s="37"/>
      <c r="D74" s="37"/>
      <c r="E74" s="37"/>
      <c r="F74" s="38"/>
      <c r="G74" s="41"/>
      <c r="H74" s="42"/>
      <c r="I74" s="40"/>
      <c r="J74" s="40"/>
      <c r="K74" s="41"/>
      <c r="L74" s="42"/>
      <c r="M74" s="42"/>
      <c r="N74" s="57" t="s">
        <v>15</v>
      </c>
      <c r="O74" s="57">
        <v>34855.050000000003</v>
      </c>
    </row>
    <row r="75" spans="1:15" x14ac:dyDescent="0.35">
      <c r="A75" s="37"/>
      <c r="B75" s="39"/>
      <c r="C75" s="37"/>
      <c r="D75" s="37"/>
      <c r="E75" s="37"/>
      <c r="F75" s="38"/>
      <c r="G75" s="41"/>
      <c r="H75" s="42"/>
      <c r="I75" s="40"/>
      <c r="J75" s="40"/>
      <c r="K75" s="41"/>
      <c r="L75" s="42"/>
      <c r="M75" s="42"/>
      <c r="N75" s="42"/>
      <c r="O75" s="42"/>
    </row>
    <row r="76" spans="1:15" x14ac:dyDescent="0.35">
      <c r="A76" s="1" t="s">
        <v>99</v>
      </c>
      <c r="B76" s="2" t="s">
        <v>77</v>
      </c>
      <c r="C76" s="1" t="s">
        <v>78</v>
      </c>
      <c r="D76" s="1" t="s">
        <v>79</v>
      </c>
      <c r="E76" s="1" t="s">
        <v>80</v>
      </c>
      <c r="F76" s="1" t="s">
        <v>19</v>
      </c>
      <c r="G76" s="1" t="s">
        <v>81</v>
      </c>
      <c r="H76" s="1" t="s">
        <v>82</v>
      </c>
      <c r="I76" s="1" t="s">
        <v>83</v>
      </c>
      <c r="J76" s="1" t="s">
        <v>84</v>
      </c>
      <c r="K76" s="1" t="s">
        <v>85</v>
      </c>
      <c r="L76" s="1" t="s">
        <v>86</v>
      </c>
      <c r="M76" s="1" t="s">
        <v>18</v>
      </c>
      <c r="N76" s="1" t="s">
        <v>87</v>
      </c>
      <c r="O76" s="1" t="s">
        <v>88</v>
      </c>
    </row>
    <row r="77" spans="1:15" x14ac:dyDescent="0.35">
      <c r="A77" s="3" t="s">
        <v>100</v>
      </c>
      <c r="B77" s="4">
        <v>24011371</v>
      </c>
      <c r="C77" s="3" t="s">
        <v>90</v>
      </c>
      <c r="D77" s="3" t="s">
        <v>91</v>
      </c>
      <c r="E77" s="3" t="s">
        <v>102</v>
      </c>
      <c r="F77" s="6">
        <v>45451</v>
      </c>
      <c r="G77" s="3">
        <v>54.63</v>
      </c>
      <c r="H77" s="3" t="s">
        <v>17</v>
      </c>
      <c r="I77" s="3" t="s">
        <v>98</v>
      </c>
      <c r="J77" s="7">
        <v>1.8</v>
      </c>
      <c r="K77" s="3">
        <v>0</v>
      </c>
      <c r="L77" s="8">
        <v>10.93</v>
      </c>
      <c r="M77" s="8">
        <v>0</v>
      </c>
      <c r="N77" s="8">
        <v>0</v>
      </c>
      <c r="O77" s="8">
        <v>10.93</v>
      </c>
    </row>
    <row r="78" spans="1:15" x14ac:dyDescent="0.35">
      <c r="A78" s="3" t="s">
        <v>100</v>
      </c>
      <c r="B78" s="4">
        <v>24015907</v>
      </c>
      <c r="C78" s="3" t="s">
        <v>90</v>
      </c>
      <c r="D78" s="3" t="s">
        <v>91</v>
      </c>
      <c r="E78" s="3" t="s">
        <v>106</v>
      </c>
      <c r="F78" s="6">
        <v>45451</v>
      </c>
      <c r="G78" s="3">
        <v>77.34</v>
      </c>
      <c r="H78" s="3" t="s">
        <v>17</v>
      </c>
      <c r="I78" s="3" t="s">
        <v>98</v>
      </c>
      <c r="J78" s="7">
        <v>1.8</v>
      </c>
      <c r="K78" s="3">
        <v>0</v>
      </c>
      <c r="L78" s="8">
        <v>15.47</v>
      </c>
      <c r="M78" s="8">
        <v>0</v>
      </c>
      <c r="N78" s="8">
        <v>0</v>
      </c>
      <c r="O78" s="8">
        <v>15.47</v>
      </c>
    </row>
    <row r="79" spans="1:15" x14ac:dyDescent="0.35">
      <c r="A79" s="3" t="s">
        <v>100</v>
      </c>
      <c r="B79" s="4">
        <v>24050833</v>
      </c>
      <c r="C79" s="3" t="s">
        <v>94</v>
      </c>
      <c r="D79" s="3" t="s">
        <v>95</v>
      </c>
      <c r="E79" s="3" t="s">
        <v>108</v>
      </c>
      <c r="F79" s="6">
        <v>45451</v>
      </c>
      <c r="G79" s="3">
        <v>73.39</v>
      </c>
      <c r="H79" s="3" t="s">
        <v>17</v>
      </c>
      <c r="I79" s="3" t="s">
        <v>98</v>
      </c>
      <c r="J79" s="7">
        <v>2.2000000000000002</v>
      </c>
      <c r="K79" s="3">
        <v>0</v>
      </c>
      <c r="L79" s="8">
        <v>44.04</v>
      </c>
      <c r="M79" s="8">
        <v>0</v>
      </c>
      <c r="N79" s="8">
        <v>0</v>
      </c>
      <c r="O79" s="8">
        <v>44.04</v>
      </c>
    </row>
    <row r="80" spans="1:15" x14ac:dyDescent="0.35">
      <c r="A80" s="3" t="s">
        <v>100</v>
      </c>
      <c r="B80" s="4">
        <v>24256971</v>
      </c>
      <c r="C80" s="3" t="s">
        <v>116</v>
      </c>
      <c r="D80" s="3" t="s">
        <v>91</v>
      </c>
      <c r="E80" s="3" t="s">
        <v>117</v>
      </c>
      <c r="F80" s="6">
        <v>45451</v>
      </c>
      <c r="G80" s="3">
        <v>197.32</v>
      </c>
      <c r="H80" s="3" t="s">
        <v>17</v>
      </c>
      <c r="I80" s="3" t="s">
        <v>98</v>
      </c>
      <c r="J80" s="7">
        <v>2</v>
      </c>
      <c r="K80" s="3">
        <v>0</v>
      </c>
      <c r="L80" s="8">
        <v>197.33</v>
      </c>
      <c r="M80" s="8">
        <v>0</v>
      </c>
      <c r="N80" s="8">
        <v>0</v>
      </c>
      <c r="O80" s="8">
        <v>197.33</v>
      </c>
    </row>
    <row r="81" spans="1:15" x14ac:dyDescent="0.35">
      <c r="A81" s="3" t="s">
        <v>100</v>
      </c>
      <c r="B81" s="4">
        <v>27017229</v>
      </c>
      <c r="C81" s="3" t="s">
        <v>97</v>
      </c>
      <c r="D81" s="3" t="s">
        <v>91</v>
      </c>
      <c r="E81" s="3" t="s">
        <v>109</v>
      </c>
      <c r="F81" s="6">
        <v>45451</v>
      </c>
      <c r="G81" s="3">
        <v>84.79</v>
      </c>
      <c r="H81" s="3" t="s">
        <v>17</v>
      </c>
      <c r="I81" s="3" t="s">
        <v>98</v>
      </c>
      <c r="J81" s="7">
        <v>2</v>
      </c>
      <c r="K81" s="3">
        <v>0</v>
      </c>
      <c r="L81" s="8">
        <v>16.96</v>
      </c>
      <c r="M81" s="8">
        <v>0</v>
      </c>
      <c r="N81" s="8">
        <v>0</v>
      </c>
      <c r="O81" s="8">
        <v>16.96</v>
      </c>
    </row>
    <row r="82" spans="1:15" x14ac:dyDescent="0.35">
      <c r="A82" s="3" t="s">
        <v>100</v>
      </c>
      <c r="B82" s="4">
        <v>27020129</v>
      </c>
      <c r="C82" s="3" t="s">
        <v>101</v>
      </c>
      <c r="D82" s="3" t="s">
        <v>95</v>
      </c>
      <c r="E82" s="3" t="s">
        <v>110</v>
      </c>
      <c r="F82" s="6">
        <v>45451</v>
      </c>
      <c r="G82" s="3">
        <v>48.51</v>
      </c>
      <c r="H82" s="3" t="s">
        <v>17</v>
      </c>
      <c r="I82" s="3" t="s">
        <v>98</v>
      </c>
      <c r="J82" s="7">
        <v>2</v>
      </c>
      <c r="K82" s="3">
        <v>0</v>
      </c>
      <c r="L82" s="8">
        <v>9.7100000000000009</v>
      </c>
      <c r="M82" s="8">
        <v>0</v>
      </c>
      <c r="N82" s="8">
        <v>0</v>
      </c>
      <c r="O82" s="8">
        <v>9.7100000000000009</v>
      </c>
    </row>
    <row r="83" spans="1:15" x14ac:dyDescent="0.35">
      <c r="A83" s="3" t="s">
        <v>100</v>
      </c>
      <c r="B83" s="4">
        <v>27027527</v>
      </c>
      <c r="C83" s="3" t="s">
        <v>101</v>
      </c>
      <c r="D83" s="3" t="s">
        <v>95</v>
      </c>
      <c r="E83" s="3" t="s">
        <v>107</v>
      </c>
      <c r="F83" s="6">
        <v>45451</v>
      </c>
      <c r="G83" s="3">
        <v>31.19</v>
      </c>
      <c r="H83" s="3" t="s">
        <v>17</v>
      </c>
      <c r="I83" s="3" t="s">
        <v>98</v>
      </c>
      <c r="J83" s="7">
        <v>2</v>
      </c>
      <c r="K83" s="3">
        <v>0</v>
      </c>
      <c r="L83" s="8">
        <v>0.39</v>
      </c>
      <c r="M83" s="8">
        <v>0</v>
      </c>
      <c r="N83" s="8">
        <v>0</v>
      </c>
      <c r="O83" s="8">
        <v>0.39</v>
      </c>
    </row>
    <row r="84" spans="1:15" x14ac:dyDescent="0.35">
      <c r="A84" s="3" t="s">
        <v>100</v>
      </c>
      <c r="B84" s="4">
        <v>27030539</v>
      </c>
      <c r="C84" s="3" t="s">
        <v>90</v>
      </c>
      <c r="D84" s="3" t="s">
        <v>95</v>
      </c>
      <c r="E84" s="3" t="s">
        <v>111</v>
      </c>
      <c r="F84" s="6">
        <v>45451</v>
      </c>
      <c r="G84" s="3">
        <v>31.14</v>
      </c>
      <c r="H84" s="3" t="s">
        <v>17</v>
      </c>
      <c r="I84" s="3" t="s">
        <v>98</v>
      </c>
      <c r="J84" s="7">
        <v>1.8</v>
      </c>
      <c r="K84" s="3">
        <v>0</v>
      </c>
      <c r="L84" s="8">
        <v>6.23</v>
      </c>
      <c r="M84" s="8">
        <v>0</v>
      </c>
      <c r="N84" s="8">
        <v>0</v>
      </c>
      <c r="O84" s="8">
        <v>6.23</v>
      </c>
    </row>
    <row r="85" spans="1:15" x14ac:dyDescent="0.35">
      <c r="A85" s="3" t="s">
        <v>100</v>
      </c>
      <c r="B85" s="4">
        <v>27039227</v>
      </c>
      <c r="C85" s="3" t="s">
        <v>90</v>
      </c>
      <c r="D85" s="3" t="s">
        <v>95</v>
      </c>
      <c r="E85" s="3" t="s">
        <v>112</v>
      </c>
      <c r="F85" s="6">
        <v>45451</v>
      </c>
      <c r="G85" s="3">
        <v>15.56</v>
      </c>
      <c r="H85" s="3" t="s">
        <v>17</v>
      </c>
      <c r="I85" s="3" t="s">
        <v>98</v>
      </c>
      <c r="J85" s="7">
        <v>1.8</v>
      </c>
      <c r="K85" s="3">
        <v>0</v>
      </c>
      <c r="L85" s="8">
        <v>3.12</v>
      </c>
      <c r="M85" s="8">
        <v>0</v>
      </c>
      <c r="N85" s="8">
        <v>0</v>
      </c>
      <c r="O85" s="8">
        <v>3.12</v>
      </c>
    </row>
    <row r="86" spans="1:15" x14ac:dyDescent="0.35">
      <c r="A86" s="3" t="s">
        <v>100</v>
      </c>
      <c r="B86" s="4">
        <v>27039273</v>
      </c>
      <c r="C86" s="3" t="s">
        <v>90</v>
      </c>
      <c r="D86" s="3" t="s">
        <v>95</v>
      </c>
      <c r="E86" s="3" t="s">
        <v>113</v>
      </c>
      <c r="F86" s="6">
        <v>45451</v>
      </c>
      <c r="G86" s="3">
        <v>17.440000000000001</v>
      </c>
      <c r="H86" s="3" t="s">
        <v>17</v>
      </c>
      <c r="I86" s="3" t="s">
        <v>98</v>
      </c>
      <c r="J86" s="7">
        <v>1.8</v>
      </c>
      <c r="K86" s="3">
        <v>0</v>
      </c>
      <c r="L86" s="8">
        <v>3.49</v>
      </c>
      <c r="M86" s="8">
        <v>0</v>
      </c>
      <c r="N86" s="8">
        <v>0</v>
      </c>
      <c r="O86" s="8">
        <v>3.49</v>
      </c>
    </row>
    <row r="87" spans="1:15" x14ac:dyDescent="0.35">
      <c r="A87" s="3" t="s">
        <v>100</v>
      </c>
      <c r="B87" s="4">
        <v>24038050</v>
      </c>
      <c r="C87" s="3" t="s">
        <v>90</v>
      </c>
      <c r="D87" s="3" t="s">
        <v>95</v>
      </c>
      <c r="E87" s="3" t="s">
        <v>115</v>
      </c>
      <c r="F87" s="6">
        <v>45458</v>
      </c>
      <c r="G87" s="3">
        <v>20.73</v>
      </c>
      <c r="H87" s="3" t="s">
        <v>17</v>
      </c>
      <c r="I87" s="3" t="s">
        <v>98</v>
      </c>
      <c r="J87" s="7">
        <v>1.8</v>
      </c>
      <c r="K87" s="3">
        <v>0</v>
      </c>
      <c r="L87" s="8">
        <v>4.1500000000000004</v>
      </c>
      <c r="M87" s="8">
        <v>0</v>
      </c>
      <c r="N87" s="8">
        <v>0</v>
      </c>
      <c r="O87" s="8">
        <v>4.1500000000000004</v>
      </c>
    </row>
    <row r="88" spans="1:15" x14ac:dyDescent="0.35">
      <c r="A88" s="3" t="s">
        <v>100</v>
      </c>
      <c r="B88" s="4">
        <v>27045044</v>
      </c>
      <c r="C88" s="3" t="s">
        <v>90</v>
      </c>
      <c r="D88" s="3" t="s">
        <v>95</v>
      </c>
      <c r="E88" s="3" t="s">
        <v>118</v>
      </c>
      <c r="F88" s="6">
        <v>45458</v>
      </c>
      <c r="G88" s="3">
        <v>36.909999999999997</v>
      </c>
      <c r="H88" s="3" t="s">
        <v>17</v>
      </c>
      <c r="I88" s="3" t="s">
        <v>98</v>
      </c>
      <c r="J88" s="7">
        <v>1.8</v>
      </c>
      <c r="K88" s="3">
        <v>0</v>
      </c>
      <c r="L88" s="8">
        <v>7.39</v>
      </c>
      <c r="M88" s="8">
        <v>0</v>
      </c>
      <c r="N88" s="8">
        <v>0</v>
      </c>
      <c r="O88" s="8">
        <v>7.39</v>
      </c>
    </row>
    <row r="89" spans="1:15" x14ac:dyDescent="0.35">
      <c r="A89" s="3" t="s">
        <v>100</v>
      </c>
      <c r="B89" s="4">
        <v>27045047</v>
      </c>
      <c r="C89" s="3" t="s">
        <v>90</v>
      </c>
      <c r="D89" s="3" t="s">
        <v>95</v>
      </c>
      <c r="E89" s="3" t="s">
        <v>119</v>
      </c>
      <c r="F89" s="6">
        <v>45458</v>
      </c>
      <c r="G89" s="3">
        <v>34.96</v>
      </c>
      <c r="H89" s="3" t="s">
        <v>17</v>
      </c>
      <c r="I89" s="3" t="s">
        <v>98</v>
      </c>
      <c r="J89" s="7">
        <v>1.8</v>
      </c>
      <c r="K89" s="3">
        <v>0</v>
      </c>
      <c r="L89" s="8">
        <v>7</v>
      </c>
      <c r="M89" s="8">
        <v>0</v>
      </c>
      <c r="N89" s="8">
        <v>0</v>
      </c>
      <c r="O89" s="8">
        <v>7</v>
      </c>
    </row>
    <row r="90" spans="1:15" x14ac:dyDescent="0.35">
      <c r="A90" s="3" t="s">
        <v>100</v>
      </c>
      <c r="B90" s="4">
        <v>24020254</v>
      </c>
      <c r="C90" s="3" t="s">
        <v>90</v>
      </c>
      <c r="D90" s="3" t="s">
        <v>95</v>
      </c>
      <c r="E90" s="3" t="s">
        <v>114</v>
      </c>
      <c r="F90" s="6">
        <v>45465</v>
      </c>
      <c r="G90" s="3">
        <v>24.42</v>
      </c>
      <c r="H90" s="3" t="s">
        <v>17</v>
      </c>
      <c r="I90" s="3" t="s">
        <v>98</v>
      </c>
      <c r="J90" s="7">
        <v>1.8</v>
      </c>
      <c r="K90" s="3">
        <v>0</v>
      </c>
      <c r="L90" s="8">
        <v>4.8899999999999997</v>
      </c>
      <c r="M90" s="8">
        <v>0</v>
      </c>
      <c r="N90" s="8">
        <v>0</v>
      </c>
      <c r="O90" s="8">
        <v>4.8899999999999997</v>
      </c>
    </row>
    <row r="91" spans="1:15" x14ac:dyDescent="0.35">
      <c r="A91" s="3" t="s">
        <v>100</v>
      </c>
      <c r="B91" s="4">
        <v>24024540</v>
      </c>
      <c r="C91" s="3" t="s">
        <v>94</v>
      </c>
      <c r="D91" s="3" t="s">
        <v>95</v>
      </c>
      <c r="E91" s="3" t="s">
        <v>126</v>
      </c>
      <c r="F91" s="6">
        <v>45465</v>
      </c>
      <c r="G91" s="3">
        <v>145.29</v>
      </c>
      <c r="H91" s="3" t="s">
        <v>17</v>
      </c>
      <c r="I91" s="3" t="s">
        <v>98</v>
      </c>
      <c r="J91" s="7">
        <v>2</v>
      </c>
      <c r="K91" s="3">
        <v>0</v>
      </c>
      <c r="L91" s="8">
        <v>29.06</v>
      </c>
      <c r="M91" s="8">
        <v>0</v>
      </c>
      <c r="N91" s="8">
        <v>0</v>
      </c>
      <c r="O91" s="8">
        <v>29.06</v>
      </c>
    </row>
    <row r="92" spans="1:15" x14ac:dyDescent="0.35">
      <c r="A92" s="3" t="s">
        <v>100</v>
      </c>
      <c r="B92" s="4">
        <v>24038047</v>
      </c>
      <c r="C92" s="3" t="s">
        <v>90</v>
      </c>
      <c r="D92" s="3" t="s">
        <v>95</v>
      </c>
      <c r="E92" s="3" t="s">
        <v>127</v>
      </c>
      <c r="F92" s="6">
        <v>45465</v>
      </c>
      <c r="G92" s="3">
        <v>25.47</v>
      </c>
      <c r="H92" s="3" t="s">
        <v>17</v>
      </c>
      <c r="I92" s="3" t="s">
        <v>98</v>
      </c>
      <c r="J92" s="7">
        <v>1.8</v>
      </c>
      <c r="K92" s="3">
        <v>0</v>
      </c>
      <c r="L92" s="8">
        <v>5.0999999999999996</v>
      </c>
      <c r="M92" s="8">
        <v>0</v>
      </c>
      <c r="N92" s="8">
        <v>0</v>
      </c>
      <c r="O92" s="8">
        <v>5.0999999999999996</v>
      </c>
    </row>
    <row r="93" spans="1:15" x14ac:dyDescent="0.35">
      <c r="A93" s="3" t="s">
        <v>100</v>
      </c>
      <c r="B93" s="4">
        <v>27040273</v>
      </c>
      <c r="C93" s="3" t="s">
        <v>90</v>
      </c>
      <c r="D93" s="3" t="s">
        <v>95</v>
      </c>
      <c r="E93" s="3" t="s">
        <v>128</v>
      </c>
      <c r="F93" s="6">
        <v>45465</v>
      </c>
      <c r="G93" s="3">
        <v>9.9</v>
      </c>
      <c r="H93" s="3" t="s">
        <v>17</v>
      </c>
      <c r="I93" s="3" t="s">
        <v>98</v>
      </c>
      <c r="J93" s="7">
        <v>1.8</v>
      </c>
      <c r="K93" s="3">
        <v>0</v>
      </c>
      <c r="L93" s="8">
        <v>1.99</v>
      </c>
      <c r="M93" s="8">
        <v>0</v>
      </c>
      <c r="N93" s="8">
        <v>0</v>
      </c>
      <c r="O93" s="8">
        <v>1.99</v>
      </c>
    </row>
    <row r="94" spans="1:15" x14ac:dyDescent="0.35">
      <c r="A94" s="3" t="s">
        <v>100</v>
      </c>
      <c r="B94" s="4">
        <v>27040274</v>
      </c>
      <c r="C94" s="3" t="s">
        <v>90</v>
      </c>
      <c r="D94" s="3" t="s">
        <v>95</v>
      </c>
      <c r="E94" s="3" t="s">
        <v>129</v>
      </c>
      <c r="F94" s="6">
        <v>45465</v>
      </c>
      <c r="G94" s="3">
        <v>41.35</v>
      </c>
      <c r="H94" s="3" t="s">
        <v>17</v>
      </c>
      <c r="I94" s="3" t="s">
        <v>98</v>
      </c>
      <c r="J94" s="7">
        <v>1.8</v>
      </c>
      <c r="K94" s="3">
        <v>0</v>
      </c>
      <c r="L94" s="8">
        <v>8.2799999999999994</v>
      </c>
      <c r="M94" s="8">
        <v>0</v>
      </c>
      <c r="N94" s="8">
        <v>0</v>
      </c>
      <c r="O94" s="8">
        <v>8.2799999999999994</v>
      </c>
    </row>
    <row r="95" spans="1:15" x14ac:dyDescent="0.35">
      <c r="A95" s="3" t="s">
        <v>100</v>
      </c>
      <c r="B95" s="4">
        <v>24000367</v>
      </c>
      <c r="C95" s="3" t="s">
        <v>90</v>
      </c>
      <c r="D95" s="3" t="s">
        <v>91</v>
      </c>
      <c r="E95" s="3" t="s">
        <v>130</v>
      </c>
      <c r="F95" s="6">
        <v>45472</v>
      </c>
      <c r="G95" s="3">
        <v>99.17</v>
      </c>
      <c r="H95" s="3" t="s">
        <v>17</v>
      </c>
      <c r="I95" s="3" t="s">
        <v>18</v>
      </c>
      <c r="J95" s="7">
        <v>0.03</v>
      </c>
      <c r="K95" s="3">
        <v>0</v>
      </c>
      <c r="L95" s="8">
        <v>0</v>
      </c>
      <c r="M95" s="8">
        <v>2.98</v>
      </c>
      <c r="N95" s="8">
        <v>0</v>
      </c>
      <c r="O95" s="8">
        <v>2.98</v>
      </c>
    </row>
    <row r="96" spans="1:15" x14ac:dyDescent="0.35">
      <c r="A96" s="3" t="s">
        <v>100</v>
      </c>
      <c r="B96" s="4">
        <v>24010063</v>
      </c>
      <c r="C96" s="3" t="s">
        <v>97</v>
      </c>
      <c r="D96" s="3" t="s">
        <v>95</v>
      </c>
      <c r="E96" s="3" t="s">
        <v>131</v>
      </c>
      <c r="F96" s="6">
        <v>45472</v>
      </c>
      <c r="G96" s="3">
        <v>3.96</v>
      </c>
      <c r="H96" s="3" t="s">
        <v>17</v>
      </c>
      <c r="I96" s="3" t="s">
        <v>18</v>
      </c>
      <c r="J96" s="7">
        <v>0.1</v>
      </c>
      <c r="K96" s="3">
        <v>0</v>
      </c>
      <c r="L96" s="8">
        <v>0</v>
      </c>
      <c r="M96" s="8">
        <v>10.33</v>
      </c>
      <c r="N96" s="8">
        <v>0</v>
      </c>
      <c r="O96" s="8">
        <v>10.33</v>
      </c>
    </row>
    <row r="97" spans="1:15" x14ac:dyDescent="0.35">
      <c r="A97" s="3" t="s">
        <v>100</v>
      </c>
      <c r="B97" s="4">
        <v>24010065</v>
      </c>
      <c r="C97" s="3" t="s">
        <v>90</v>
      </c>
      <c r="D97" s="3" t="s">
        <v>95</v>
      </c>
      <c r="E97" s="3" t="s">
        <v>131</v>
      </c>
      <c r="F97" s="6">
        <v>45472</v>
      </c>
      <c r="G97" s="3">
        <v>97.98</v>
      </c>
      <c r="H97" s="3" t="s">
        <v>17</v>
      </c>
      <c r="I97" s="3" t="s">
        <v>18</v>
      </c>
      <c r="J97" s="7">
        <v>0.1</v>
      </c>
      <c r="K97" s="3">
        <v>0</v>
      </c>
      <c r="L97" s="8">
        <v>0</v>
      </c>
      <c r="M97" s="8">
        <v>9.8000000000000007</v>
      </c>
      <c r="N97" s="8">
        <v>0</v>
      </c>
      <c r="O97" s="8">
        <v>9.8000000000000007</v>
      </c>
    </row>
    <row r="98" spans="1:15" x14ac:dyDescent="0.35">
      <c r="A98" s="3" t="s">
        <v>100</v>
      </c>
      <c r="B98" s="4">
        <v>24011372</v>
      </c>
      <c r="C98" s="3" t="s">
        <v>101</v>
      </c>
      <c r="D98" s="3" t="s">
        <v>91</v>
      </c>
      <c r="E98" s="3" t="s">
        <v>102</v>
      </c>
      <c r="F98" s="6">
        <v>45472</v>
      </c>
      <c r="G98" s="3">
        <v>156.16999999999999</v>
      </c>
      <c r="H98" s="3" t="s">
        <v>17</v>
      </c>
      <c r="I98" s="3" t="s">
        <v>98</v>
      </c>
      <c r="J98" s="7">
        <v>2</v>
      </c>
      <c r="K98" s="3">
        <v>0</v>
      </c>
      <c r="L98" s="8">
        <v>31.24</v>
      </c>
      <c r="M98" s="8">
        <v>0</v>
      </c>
      <c r="N98" s="8">
        <v>0</v>
      </c>
      <c r="O98" s="8">
        <v>31.24</v>
      </c>
    </row>
    <row r="99" spans="1:15" x14ac:dyDescent="0.35">
      <c r="A99" s="3" t="s">
        <v>100</v>
      </c>
      <c r="B99" s="4">
        <v>24049347</v>
      </c>
      <c r="C99" s="3" t="s">
        <v>94</v>
      </c>
      <c r="D99" s="3" t="s">
        <v>95</v>
      </c>
      <c r="E99" s="3" t="s">
        <v>132</v>
      </c>
      <c r="F99" s="6">
        <v>45472</v>
      </c>
      <c r="G99" s="3">
        <v>100.99</v>
      </c>
      <c r="H99" s="3" t="s">
        <v>17</v>
      </c>
      <c r="I99" s="3" t="s">
        <v>98</v>
      </c>
      <c r="J99" s="7">
        <v>2.2000000000000002</v>
      </c>
      <c r="K99" s="3">
        <v>0</v>
      </c>
      <c r="L99" s="8">
        <v>60.6</v>
      </c>
      <c r="M99" s="8">
        <v>0</v>
      </c>
      <c r="N99" s="8">
        <v>0</v>
      </c>
      <c r="O99" s="8">
        <v>60.6</v>
      </c>
    </row>
    <row r="100" spans="1:15" x14ac:dyDescent="0.35">
      <c r="A100" s="3" t="s">
        <v>100</v>
      </c>
      <c r="B100" s="4">
        <v>24049714</v>
      </c>
      <c r="C100" s="3" t="s">
        <v>94</v>
      </c>
      <c r="D100" s="3" t="s">
        <v>95</v>
      </c>
      <c r="E100" s="3" t="s">
        <v>104</v>
      </c>
      <c r="F100" s="6">
        <v>45472</v>
      </c>
      <c r="G100" s="3">
        <v>58.07</v>
      </c>
      <c r="H100" s="3" t="s">
        <v>17</v>
      </c>
      <c r="I100" s="3" t="s">
        <v>98</v>
      </c>
      <c r="J100" s="7">
        <v>2.2000000000000002</v>
      </c>
      <c r="K100" s="3">
        <v>0</v>
      </c>
      <c r="L100" s="8">
        <v>34.85</v>
      </c>
      <c r="M100" s="8">
        <v>0</v>
      </c>
      <c r="N100" s="8">
        <v>0</v>
      </c>
      <c r="O100" s="8">
        <v>34.85</v>
      </c>
    </row>
    <row r="101" spans="1:15" x14ac:dyDescent="0.35">
      <c r="A101" s="3" t="s">
        <v>100</v>
      </c>
      <c r="B101" s="4">
        <v>24051624</v>
      </c>
      <c r="C101" s="3" t="s">
        <v>101</v>
      </c>
      <c r="D101" s="3" t="s">
        <v>95</v>
      </c>
      <c r="E101" s="3" t="s">
        <v>816</v>
      </c>
      <c r="F101" s="6">
        <v>45472</v>
      </c>
      <c r="G101" s="3">
        <v>104.94</v>
      </c>
      <c r="H101" s="3" t="s">
        <v>17</v>
      </c>
      <c r="I101" s="3" t="s">
        <v>98</v>
      </c>
      <c r="J101" s="7">
        <v>2</v>
      </c>
      <c r="K101" s="3">
        <v>0</v>
      </c>
      <c r="L101" s="8">
        <v>41.98</v>
      </c>
      <c r="M101" s="8">
        <v>0</v>
      </c>
      <c r="N101" s="8">
        <v>0</v>
      </c>
      <c r="O101" s="8">
        <v>41.98</v>
      </c>
    </row>
    <row r="102" spans="1:15" x14ac:dyDescent="0.35">
      <c r="A102" s="3" t="s">
        <v>100</v>
      </c>
      <c r="B102" s="4">
        <v>24253928</v>
      </c>
      <c r="C102" s="3" t="s">
        <v>90</v>
      </c>
      <c r="D102" s="3" t="s">
        <v>91</v>
      </c>
      <c r="E102" s="3" t="s">
        <v>817</v>
      </c>
      <c r="F102" s="6">
        <v>45472</v>
      </c>
      <c r="G102" s="3">
        <v>30.63</v>
      </c>
      <c r="H102" s="3" t="s">
        <v>17</v>
      </c>
      <c r="I102" s="3" t="s">
        <v>98</v>
      </c>
      <c r="J102" s="7">
        <v>1.8</v>
      </c>
      <c r="K102" s="3">
        <v>0</v>
      </c>
      <c r="L102" s="8">
        <v>6.13</v>
      </c>
      <c r="M102" s="8">
        <v>0</v>
      </c>
      <c r="N102" s="8">
        <v>0</v>
      </c>
      <c r="O102" s="8">
        <v>6.13</v>
      </c>
    </row>
    <row r="103" spans="1:15" x14ac:dyDescent="0.35">
      <c r="A103" s="3" t="s">
        <v>100</v>
      </c>
      <c r="B103" s="4">
        <v>24253929</v>
      </c>
      <c r="C103" s="3" t="s">
        <v>101</v>
      </c>
      <c r="D103" s="3" t="s">
        <v>91</v>
      </c>
      <c r="E103" s="3" t="s">
        <v>818</v>
      </c>
      <c r="F103" s="6">
        <v>45472</v>
      </c>
      <c r="G103" s="3">
        <v>139.27000000000001</v>
      </c>
      <c r="H103" s="3" t="s">
        <v>17</v>
      </c>
      <c r="I103" s="3" t="s">
        <v>98</v>
      </c>
      <c r="J103" s="7">
        <v>2</v>
      </c>
      <c r="K103" s="3">
        <v>0</v>
      </c>
      <c r="L103" s="8">
        <v>55.72</v>
      </c>
      <c r="M103" s="8">
        <v>0</v>
      </c>
      <c r="N103" s="8">
        <v>0</v>
      </c>
      <c r="O103" s="8">
        <v>55.72</v>
      </c>
    </row>
    <row r="104" spans="1:15" x14ac:dyDescent="0.35">
      <c r="A104" s="3" t="s">
        <v>100</v>
      </c>
      <c r="B104" s="4">
        <v>24255594</v>
      </c>
      <c r="C104" s="3" t="s">
        <v>101</v>
      </c>
      <c r="D104" s="3" t="s">
        <v>91</v>
      </c>
      <c r="E104" s="3" t="s">
        <v>133</v>
      </c>
      <c r="F104" s="6">
        <v>45472</v>
      </c>
      <c r="G104" s="3">
        <v>125.74</v>
      </c>
      <c r="H104" s="3" t="s">
        <v>17</v>
      </c>
      <c r="I104" s="3" t="s">
        <v>98</v>
      </c>
      <c r="J104" s="7">
        <v>1.2</v>
      </c>
      <c r="K104" s="3">
        <v>0</v>
      </c>
      <c r="L104" s="8">
        <v>107.61</v>
      </c>
      <c r="M104" s="8">
        <v>0</v>
      </c>
      <c r="N104" s="8">
        <v>0</v>
      </c>
      <c r="O104" s="8">
        <v>107.61</v>
      </c>
    </row>
    <row r="105" spans="1:15" x14ac:dyDescent="0.35">
      <c r="A105" s="3" t="s">
        <v>100</v>
      </c>
      <c r="B105" s="4">
        <v>24255653</v>
      </c>
      <c r="C105" s="3" t="s">
        <v>90</v>
      </c>
      <c r="D105" s="3" t="s">
        <v>95</v>
      </c>
      <c r="E105" s="3" t="s">
        <v>105</v>
      </c>
      <c r="F105" s="6">
        <v>45472</v>
      </c>
      <c r="G105" s="3">
        <v>21</v>
      </c>
      <c r="H105" s="3" t="s">
        <v>17</v>
      </c>
      <c r="I105" s="3" t="s">
        <v>98</v>
      </c>
      <c r="J105" s="7">
        <v>1.8</v>
      </c>
      <c r="K105" s="3">
        <v>0</v>
      </c>
      <c r="L105" s="8">
        <v>21.01</v>
      </c>
      <c r="M105" s="8">
        <v>0</v>
      </c>
      <c r="N105" s="8">
        <v>0</v>
      </c>
      <c r="O105" s="8">
        <v>21.01</v>
      </c>
    </row>
    <row r="106" spans="1:15" x14ac:dyDescent="0.35">
      <c r="A106" s="3" t="s">
        <v>100</v>
      </c>
      <c r="B106" s="4">
        <v>27010638</v>
      </c>
      <c r="C106" s="3" t="s">
        <v>90</v>
      </c>
      <c r="D106" s="3" t="s">
        <v>91</v>
      </c>
      <c r="E106" s="3" t="s">
        <v>134</v>
      </c>
      <c r="F106" s="6">
        <v>45472</v>
      </c>
      <c r="G106" s="3">
        <v>27.1</v>
      </c>
      <c r="H106" s="3" t="s">
        <v>17</v>
      </c>
      <c r="I106" s="3" t="s">
        <v>18</v>
      </c>
      <c r="J106" s="7">
        <v>0.1</v>
      </c>
      <c r="K106" s="3">
        <v>0</v>
      </c>
      <c r="L106" s="8">
        <v>0</v>
      </c>
      <c r="M106" s="8">
        <v>2.71</v>
      </c>
      <c r="N106" s="8">
        <v>0</v>
      </c>
      <c r="O106" s="8">
        <v>2.71</v>
      </c>
    </row>
    <row r="107" spans="1:15" x14ac:dyDescent="0.35">
      <c r="A107" s="3" t="s">
        <v>100</v>
      </c>
      <c r="B107" s="4">
        <v>27010639</v>
      </c>
      <c r="C107" s="3" t="s">
        <v>101</v>
      </c>
      <c r="D107" s="3" t="s">
        <v>91</v>
      </c>
      <c r="E107" s="3" t="s">
        <v>134</v>
      </c>
      <c r="F107" s="6">
        <v>45472</v>
      </c>
      <c r="G107" s="3">
        <v>72.61</v>
      </c>
      <c r="H107" s="3" t="s">
        <v>17</v>
      </c>
      <c r="I107" s="3" t="s">
        <v>98</v>
      </c>
      <c r="J107" s="7">
        <v>2</v>
      </c>
      <c r="K107" s="3">
        <v>0</v>
      </c>
      <c r="L107" s="8">
        <v>14.53</v>
      </c>
      <c r="M107" s="8">
        <v>0</v>
      </c>
      <c r="N107" s="8">
        <v>0</v>
      </c>
      <c r="O107" s="8">
        <v>14.53</v>
      </c>
    </row>
    <row r="108" spans="1:15" x14ac:dyDescent="0.35">
      <c r="A108" s="3" t="s">
        <v>100</v>
      </c>
      <c r="B108" s="4">
        <v>27021112</v>
      </c>
      <c r="C108" s="3" t="s">
        <v>101</v>
      </c>
      <c r="D108" s="3" t="s">
        <v>95</v>
      </c>
      <c r="E108" s="3" t="s">
        <v>103</v>
      </c>
      <c r="F108" s="6">
        <v>45472</v>
      </c>
      <c r="G108" s="3">
        <v>17.940000000000001</v>
      </c>
      <c r="H108" s="3" t="s">
        <v>17</v>
      </c>
      <c r="I108" s="3" t="s">
        <v>98</v>
      </c>
      <c r="J108" s="7">
        <v>2</v>
      </c>
      <c r="K108" s="3">
        <v>0</v>
      </c>
      <c r="L108" s="8">
        <v>3.59</v>
      </c>
      <c r="M108" s="8">
        <v>0</v>
      </c>
      <c r="N108" s="8">
        <v>0</v>
      </c>
      <c r="O108" s="8">
        <v>3.59</v>
      </c>
    </row>
    <row r="109" spans="1:15" x14ac:dyDescent="0.35">
      <c r="A109" s="3" t="s">
        <v>100</v>
      </c>
      <c r="B109" s="4">
        <v>27034718</v>
      </c>
      <c r="C109" s="3" t="s">
        <v>94</v>
      </c>
      <c r="D109" s="3" t="s">
        <v>95</v>
      </c>
      <c r="E109" s="3" t="s">
        <v>135</v>
      </c>
      <c r="F109" s="6">
        <v>45472</v>
      </c>
      <c r="G109" s="3">
        <v>63.7</v>
      </c>
      <c r="H109" s="3" t="s">
        <v>17</v>
      </c>
      <c r="I109" s="3" t="s">
        <v>98</v>
      </c>
      <c r="J109" s="7">
        <v>2</v>
      </c>
      <c r="K109" s="3">
        <v>0</v>
      </c>
      <c r="L109" s="8">
        <v>12.75</v>
      </c>
      <c r="M109" s="8">
        <v>0</v>
      </c>
      <c r="N109" s="8">
        <v>0</v>
      </c>
      <c r="O109" s="8">
        <v>12.75</v>
      </c>
    </row>
    <row r="110" spans="1:15" x14ac:dyDescent="0.35">
      <c r="A110" s="3" t="s">
        <v>100</v>
      </c>
      <c r="B110" s="4">
        <v>27256033</v>
      </c>
      <c r="C110" s="3" t="s">
        <v>90</v>
      </c>
      <c r="D110" s="3" t="s">
        <v>95</v>
      </c>
      <c r="E110" s="3" t="s">
        <v>136</v>
      </c>
      <c r="F110" s="6">
        <v>45472</v>
      </c>
      <c r="G110" s="3">
        <v>13.6</v>
      </c>
      <c r="H110" s="3" t="s">
        <v>17</v>
      </c>
      <c r="I110" s="3" t="s">
        <v>98</v>
      </c>
      <c r="J110" s="7">
        <v>1.8</v>
      </c>
      <c r="K110" s="3">
        <v>0</v>
      </c>
      <c r="L110" s="8">
        <v>13.61</v>
      </c>
      <c r="M110" s="8">
        <v>0</v>
      </c>
      <c r="N110" s="8">
        <v>0</v>
      </c>
      <c r="O110" s="8">
        <v>13.61</v>
      </c>
    </row>
    <row r="111" spans="1:15" x14ac:dyDescent="0.35">
      <c r="A111" s="3"/>
      <c r="B111" s="4"/>
      <c r="C111" s="3"/>
      <c r="D111" s="3"/>
      <c r="E111" s="3"/>
      <c r="F111" s="6"/>
      <c r="G111" s="3"/>
      <c r="H111" s="3"/>
      <c r="I111" s="3"/>
      <c r="J111" s="7"/>
      <c r="K111" s="3"/>
      <c r="L111" s="8"/>
      <c r="M111" s="8"/>
      <c r="N111" s="8"/>
      <c r="O111" s="8"/>
    </row>
    <row r="112" spans="1:15" ht="29" x14ac:dyDescent="0.35">
      <c r="A112" s="3"/>
      <c r="B112" s="4"/>
      <c r="C112" s="3"/>
      <c r="D112" s="3"/>
      <c r="E112" s="3"/>
      <c r="F112" s="6"/>
      <c r="G112" s="3"/>
      <c r="H112" s="3"/>
      <c r="I112" s="3"/>
      <c r="M112" s="8"/>
      <c r="N112" s="61" t="s">
        <v>124</v>
      </c>
      <c r="O112" s="62">
        <v>779.15</v>
      </c>
    </row>
    <row r="113" spans="1:15" ht="29" x14ac:dyDescent="0.35">
      <c r="A113" s="3"/>
      <c r="B113" s="4"/>
      <c r="C113" s="3"/>
      <c r="D113" s="3"/>
      <c r="E113" s="3"/>
      <c r="F113" s="6"/>
      <c r="G113" s="3"/>
      <c r="H113" s="3"/>
      <c r="I113" s="3"/>
      <c r="J113" s="7"/>
      <c r="M113" s="8"/>
      <c r="N113" s="63" t="s">
        <v>216</v>
      </c>
      <c r="O113" s="62">
        <v>25.82</v>
      </c>
    </row>
    <row r="114" spans="1:15" x14ac:dyDescent="0.35">
      <c r="A114" s="3"/>
      <c r="B114" s="4"/>
      <c r="C114" s="3"/>
      <c r="D114" s="3"/>
      <c r="E114" s="3"/>
      <c r="F114" s="6"/>
      <c r="G114" s="3"/>
      <c r="H114" s="3"/>
      <c r="I114" s="3"/>
      <c r="J114" s="7"/>
      <c r="K114" s="3"/>
      <c r="L114" s="8"/>
      <c r="M114" s="8"/>
      <c r="N114" s="8"/>
      <c r="O114" s="8"/>
    </row>
    <row r="115" spans="1:15" x14ac:dyDescent="0.35">
      <c r="A115" s="3"/>
      <c r="B115" s="4"/>
      <c r="C115" s="3"/>
      <c r="D115" s="3"/>
      <c r="E115" s="3"/>
      <c r="F115" s="6"/>
      <c r="G115" s="3"/>
      <c r="H115" s="3"/>
      <c r="I115" s="3"/>
      <c r="J115" s="7"/>
      <c r="K115" s="3"/>
      <c r="L115" s="8"/>
      <c r="M115" s="8"/>
      <c r="N115" s="8"/>
      <c r="O115" s="8"/>
    </row>
    <row r="116" spans="1:15" x14ac:dyDescent="0.35">
      <c r="A116" s="3"/>
      <c r="B116" s="4"/>
      <c r="C116" s="3"/>
      <c r="D116" s="3"/>
      <c r="E116" s="3"/>
      <c r="F116" s="6"/>
      <c r="G116" s="3"/>
      <c r="H116" s="3"/>
      <c r="I116" s="3"/>
      <c r="J116" s="7"/>
      <c r="K116" s="3"/>
      <c r="L116" s="8"/>
      <c r="M116" s="8"/>
      <c r="N116" s="8"/>
      <c r="O116" s="8"/>
    </row>
    <row r="117" spans="1:15" x14ac:dyDescent="0.35">
      <c r="A117" s="3"/>
      <c r="B117" s="4"/>
      <c r="C117" s="3"/>
      <c r="D117" s="3"/>
      <c r="E117" s="3"/>
      <c r="F117" s="6"/>
      <c r="G117" s="3"/>
      <c r="H117" s="3"/>
      <c r="I117" s="3"/>
      <c r="J117" s="7"/>
      <c r="K117" s="3"/>
      <c r="L117" s="8"/>
      <c r="M117" s="8"/>
      <c r="N117" s="8"/>
      <c r="O117" s="8"/>
    </row>
    <row r="118" spans="1:15" x14ac:dyDescent="0.35">
      <c r="A118" s="3"/>
      <c r="B118" s="4"/>
      <c r="C118" s="3"/>
      <c r="D118" s="3"/>
      <c r="E118" s="3"/>
      <c r="F118" s="6"/>
      <c r="G118" s="3"/>
      <c r="H118" s="3"/>
      <c r="I118" s="3"/>
      <c r="J118" s="7"/>
      <c r="K118" s="3"/>
      <c r="L118" s="8"/>
      <c r="M118" s="8"/>
      <c r="N118" s="8"/>
      <c r="O118" s="8"/>
    </row>
    <row r="119" spans="1:15" x14ac:dyDescent="0.35">
      <c r="A119" s="3"/>
      <c r="B119" s="4"/>
      <c r="C119" s="3"/>
      <c r="D119" s="3"/>
      <c r="E119" s="3"/>
      <c r="F119" s="6"/>
      <c r="G119" s="3"/>
      <c r="H119" s="3"/>
      <c r="I119" s="3"/>
      <c r="J119" s="7"/>
      <c r="K119" s="3"/>
      <c r="L119" s="8"/>
      <c r="M119" s="8"/>
      <c r="N119" s="8"/>
      <c r="O119" s="8"/>
    </row>
    <row r="120" spans="1:15" x14ac:dyDescent="0.35">
      <c r="A120" s="3"/>
      <c r="B120" s="4"/>
      <c r="C120" s="3"/>
      <c r="D120" s="3"/>
      <c r="E120" s="3"/>
      <c r="F120" s="6"/>
      <c r="G120" s="3"/>
      <c r="H120" s="3"/>
      <c r="I120" s="3"/>
      <c r="J120" s="7"/>
      <c r="K120" s="3"/>
      <c r="L120" s="8"/>
      <c r="M120" s="8"/>
      <c r="N120" s="8"/>
      <c r="O120" s="8"/>
    </row>
    <row r="121" spans="1:15" x14ac:dyDescent="0.35">
      <c r="A121" s="3"/>
      <c r="B121" s="4"/>
      <c r="C121" s="3"/>
      <c r="D121" s="3"/>
      <c r="E121" s="3"/>
      <c r="F121" s="6"/>
      <c r="G121" s="3"/>
      <c r="H121" s="3"/>
      <c r="I121" s="3"/>
      <c r="J121" s="7"/>
      <c r="K121" s="3"/>
      <c r="L121" s="8"/>
      <c r="M121" s="8"/>
      <c r="N121" s="8"/>
      <c r="O121" s="8"/>
    </row>
    <row r="122" spans="1:15" x14ac:dyDescent="0.35">
      <c r="A122" s="3"/>
      <c r="B122" s="4"/>
      <c r="C122" s="3"/>
      <c r="D122" s="3"/>
      <c r="E122" s="3"/>
      <c r="F122" s="6"/>
      <c r="G122" s="3"/>
      <c r="H122" s="3"/>
      <c r="I122" s="3"/>
      <c r="J122" s="7"/>
      <c r="K122" s="3"/>
      <c r="L122" s="8"/>
      <c r="M122" s="8"/>
      <c r="N122" s="8"/>
      <c r="O122" s="8"/>
    </row>
    <row r="123" spans="1:15" x14ac:dyDescent="0.35">
      <c r="A123" s="3"/>
      <c r="B123" s="4"/>
      <c r="C123" s="3"/>
      <c r="D123" s="3"/>
      <c r="E123" s="3"/>
      <c r="F123" s="6"/>
      <c r="G123" s="3"/>
      <c r="H123" s="3"/>
      <c r="I123" s="3"/>
      <c r="J123" s="7"/>
      <c r="K123" s="3"/>
      <c r="L123" s="8"/>
      <c r="M123" s="8"/>
      <c r="N123" s="8"/>
      <c r="O123" s="8"/>
    </row>
    <row r="124" spans="1:15" x14ac:dyDescent="0.35">
      <c r="A124" s="3"/>
      <c r="B124" s="4"/>
      <c r="C124" s="3"/>
      <c r="D124" s="3"/>
      <c r="E124" s="3"/>
      <c r="F124" s="6"/>
      <c r="G124" s="3"/>
      <c r="H124" s="3"/>
      <c r="I124" s="3"/>
      <c r="J124" s="7"/>
      <c r="K124" s="3"/>
      <c r="L124" s="8"/>
      <c r="M124" s="8"/>
      <c r="N124" s="8"/>
      <c r="O124" s="8"/>
    </row>
    <row r="125" spans="1:15" x14ac:dyDescent="0.35">
      <c r="A125" s="3"/>
      <c r="B125" s="4"/>
      <c r="C125" s="3"/>
      <c r="D125" s="3"/>
      <c r="E125" s="3"/>
      <c r="F125" s="6"/>
      <c r="G125" s="3"/>
      <c r="H125" s="3"/>
      <c r="I125" s="3"/>
      <c r="J125" s="7"/>
      <c r="K125" s="3"/>
      <c r="L125" s="8"/>
      <c r="M125" s="8"/>
      <c r="N125" s="8"/>
      <c r="O125" s="8"/>
    </row>
    <row r="126" spans="1:15" x14ac:dyDescent="0.35">
      <c r="A126" s="3"/>
      <c r="B126" s="4"/>
      <c r="C126" s="3"/>
      <c r="D126" s="3"/>
      <c r="E126" s="3"/>
      <c r="F126" s="6"/>
      <c r="G126" s="3"/>
      <c r="H126" s="3"/>
      <c r="I126" s="3"/>
      <c r="J126" s="7"/>
      <c r="K126" s="3"/>
      <c r="L126" s="8"/>
      <c r="M126" s="8"/>
      <c r="N126" s="8"/>
      <c r="O126" s="8"/>
    </row>
    <row r="127" spans="1:15" x14ac:dyDescent="0.35">
      <c r="A127" s="3"/>
      <c r="B127" s="4"/>
      <c r="C127" s="3"/>
      <c r="D127" s="3"/>
      <c r="E127" s="3"/>
      <c r="F127" s="6"/>
      <c r="G127" s="3"/>
      <c r="H127" s="3"/>
      <c r="I127" s="3"/>
      <c r="J127" s="7"/>
      <c r="K127" s="3"/>
      <c r="L127" s="8"/>
      <c r="M127" s="8"/>
      <c r="N127" s="8"/>
      <c r="O127" s="8"/>
    </row>
    <row r="128" spans="1:15" x14ac:dyDescent="0.35">
      <c r="A128" s="3"/>
      <c r="B128" s="4"/>
      <c r="C128" s="3"/>
      <c r="D128" s="3"/>
      <c r="E128" s="3"/>
      <c r="F128" s="6"/>
      <c r="G128" s="3"/>
      <c r="H128" s="3"/>
      <c r="I128" s="3"/>
      <c r="J128" s="7"/>
      <c r="K128" s="3"/>
      <c r="L128" s="8"/>
      <c r="M128" s="8"/>
      <c r="N128" s="8"/>
      <c r="O128" s="8"/>
    </row>
    <row r="129" spans="1:15" x14ac:dyDescent="0.35">
      <c r="A129" s="3"/>
      <c r="B129" s="4"/>
      <c r="C129" s="3"/>
      <c r="D129" s="3"/>
      <c r="E129" s="3"/>
      <c r="F129" s="6"/>
      <c r="G129" s="3"/>
      <c r="H129" s="3"/>
      <c r="I129" s="3"/>
      <c r="J129" s="7"/>
      <c r="K129" s="3"/>
      <c r="L129" s="8"/>
      <c r="M129" s="8"/>
      <c r="N129" s="8"/>
      <c r="O129" s="8"/>
    </row>
    <row r="130" spans="1:15" x14ac:dyDescent="0.35">
      <c r="A130" s="3"/>
      <c r="B130" s="4"/>
      <c r="C130" s="3"/>
      <c r="D130" s="3"/>
      <c r="E130" s="3"/>
      <c r="F130" s="6"/>
      <c r="G130" s="3"/>
      <c r="H130" s="3"/>
      <c r="I130" s="3"/>
      <c r="J130" s="7"/>
      <c r="K130" s="3"/>
      <c r="L130" s="8"/>
      <c r="M130" s="8"/>
      <c r="N130" s="8"/>
      <c r="O130" s="8"/>
    </row>
    <row r="131" spans="1:15" x14ac:dyDescent="0.35">
      <c r="A131" s="3"/>
      <c r="B131" s="4"/>
      <c r="C131" s="3"/>
      <c r="D131" s="3"/>
      <c r="E131" s="3"/>
      <c r="F131" s="6"/>
      <c r="G131" s="3"/>
      <c r="H131" s="3"/>
      <c r="I131" s="3"/>
      <c r="J131" s="7"/>
      <c r="K131" s="3"/>
      <c r="L131" s="8"/>
      <c r="M131" s="8"/>
      <c r="N131" s="8"/>
      <c r="O131" s="8"/>
    </row>
    <row r="132" spans="1:15" x14ac:dyDescent="0.35">
      <c r="A132" s="3"/>
      <c r="B132" s="4"/>
      <c r="C132" s="3"/>
      <c r="D132" s="3"/>
      <c r="E132" s="3"/>
      <c r="F132" s="6"/>
      <c r="G132" s="3"/>
      <c r="H132" s="3"/>
      <c r="I132" s="3"/>
      <c r="J132" s="7"/>
      <c r="K132" s="3"/>
      <c r="L132" s="8"/>
      <c r="M132" s="8"/>
      <c r="N132" s="8"/>
      <c r="O132" s="8"/>
    </row>
    <row r="133" spans="1:15" x14ac:dyDescent="0.35">
      <c r="A133" s="3"/>
      <c r="B133" s="4"/>
      <c r="C133" s="3"/>
      <c r="D133" s="3"/>
      <c r="E133" s="3"/>
      <c r="F133" s="6"/>
      <c r="G133" s="3"/>
      <c r="H133" s="3"/>
      <c r="I133" s="3"/>
      <c r="J133" s="7"/>
      <c r="K133" s="3"/>
      <c r="L133" s="8"/>
      <c r="M133" s="8"/>
      <c r="N133" s="8"/>
      <c r="O133" s="8"/>
    </row>
    <row r="134" spans="1:15" x14ac:dyDescent="0.35">
      <c r="A134" s="3"/>
      <c r="B134" s="4"/>
      <c r="C134" s="3"/>
      <c r="D134" s="3"/>
      <c r="E134" s="3"/>
      <c r="F134" s="6"/>
      <c r="G134" s="3"/>
      <c r="H134" s="3"/>
      <c r="I134" s="3"/>
      <c r="J134" s="7"/>
      <c r="K134" s="3"/>
      <c r="L134" s="8"/>
      <c r="M134" s="8"/>
      <c r="N134" s="8"/>
      <c r="O134" s="8"/>
    </row>
    <row r="135" spans="1:15" x14ac:dyDescent="0.35">
      <c r="A135" s="3"/>
      <c r="B135" s="4"/>
      <c r="C135" s="3"/>
      <c r="D135" s="3"/>
      <c r="E135" s="3"/>
      <c r="F135" s="6"/>
      <c r="G135" s="3"/>
      <c r="H135" s="3"/>
      <c r="I135" s="3"/>
      <c r="J135" s="7"/>
      <c r="K135" s="3"/>
      <c r="L135" s="8"/>
      <c r="M135" s="8"/>
      <c r="N135" s="8"/>
      <c r="O135" s="8"/>
    </row>
    <row r="136" spans="1:15" x14ac:dyDescent="0.35">
      <c r="A136" s="3"/>
      <c r="B136" s="4"/>
      <c r="C136" s="3"/>
      <c r="D136" s="3"/>
      <c r="E136" s="3"/>
      <c r="F136" s="6"/>
      <c r="G136" s="3"/>
      <c r="H136" s="3"/>
      <c r="I136" s="3"/>
      <c r="J136" s="7"/>
      <c r="K136" s="3"/>
      <c r="L136" s="8"/>
      <c r="M136" s="8"/>
      <c r="N136" s="8"/>
      <c r="O136" s="8"/>
    </row>
    <row r="137" spans="1:15" x14ac:dyDescent="0.35">
      <c r="A137" s="3"/>
      <c r="B137" s="4"/>
      <c r="C137" s="3"/>
      <c r="D137" s="3"/>
      <c r="E137" s="3"/>
      <c r="F137" s="6"/>
      <c r="G137" s="3"/>
      <c r="H137" s="3"/>
      <c r="I137" s="3"/>
      <c r="J137" s="7"/>
      <c r="K137" s="3"/>
      <c r="L137" s="8"/>
      <c r="M137" s="8"/>
      <c r="N137" s="8"/>
      <c r="O137" s="8"/>
    </row>
    <row r="138" spans="1:15" x14ac:dyDescent="0.35">
      <c r="A138" s="3"/>
      <c r="B138" s="4"/>
      <c r="C138" s="3"/>
      <c r="D138" s="3"/>
      <c r="E138" s="3"/>
      <c r="F138" s="6"/>
      <c r="G138" s="3"/>
      <c r="H138" s="3"/>
      <c r="I138" s="3"/>
      <c r="J138" s="7"/>
      <c r="K138" s="3"/>
      <c r="L138" s="8"/>
      <c r="M138" s="8"/>
      <c r="N138" s="8"/>
      <c r="O138" s="8"/>
    </row>
    <row r="139" spans="1:15" x14ac:dyDescent="0.35">
      <c r="A139" s="3"/>
      <c r="B139" s="4"/>
      <c r="C139" s="3"/>
      <c r="D139" s="3"/>
      <c r="E139" s="3"/>
      <c r="F139" s="6"/>
      <c r="G139" s="3"/>
      <c r="H139" s="3"/>
      <c r="I139" s="3"/>
      <c r="J139" s="7"/>
      <c r="K139" s="3"/>
      <c r="L139" s="8"/>
      <c r="M139" s="8"/>
      <c r="N139" s="8"/>
      <c r="O139" s="8"/>
    </row>
    <row r="140" spans="1:15" x14ac:dyDescent="0.35">
      <c r="A140" s="3"/>
      <c r="B140" s="4"/>
      <c r="C140" s="3"/>
      <c r="D140" s="3"/>
      <c r="E140" s="3"/>
      <c r="F140" s="6"/>
      <c r="G140" s="3"/>
      <c r="H140" s="3"/>
      <c r="I140" s="3"/>
      <c r="J140" s="7"/>
      <c r="K140" s="3"/>
      <c r="L140" s="8"/>
      <c r="M140" s="8"/>
      <c r="N140" s="8"/>
      <c r="O140" s="8"/>
    </row>
    <row r="141" spans="1:15" x14ac:dyDescent="0.35">
      <c r="A141" s="3"/>
      <c r="B141" s="4"/>
      <c r="C141" s="3"/>
      <c r="D141" s="3"/>
      <c r="E141" s="3"/>
      <c r="F141" s="6"/>
      <c r="G141" s="3"/>
      <c r="H141" s="3"/>
      <c r="I141" s="3"/>
      <c r="J141" s="7"/>
      <c r="K141" s="3"/>
      <c r="L141" s="8"/>
      <c r="M141" s="8"/>
      <c r="N141" s="8"/>
      <c r="O141" s="8"/>
    </row>
    <row r="142" spans="1:15" x14ac:dyDescent="0.35">
      <c r="A142" s="3"/>
      <c r="B142" s="4"/>
      <c r="C142" s="3"/>
      <c r="D142" s="3"/>
      <c r="E142" s="3"/>
      <c r="F142" s="6"/>
      <c r="G142" s="3"/>
      <c r="H142" s="3"/>
      <c r="I142" s="3"/>
      <c r="J142" s="7"/>
      <c r="K142" s="3"/>
      <c r="L142" s="8"/>
      <c r="M142" s="8"/>
      <c r="N142" s="8"/>
      <c r="O142" s="8"/>
    </row>
    <row r="143" spans="1:15" x14ac:dyDescent="0.35">
      <c r="A143" s="3"/>
      <c r="B143" s="4"/>
      <c r="C143" s="3"/>
      <c r="D143" s="3"/>
      <c r="E143" s="3"/>
      <c r="F143" s="6"/>
      <c r="G143" s="3"/>
      <c r="H143" s="3"/>
      <c r="I143" s="3"/>
      <c r="J143" s="7"/>
      <c r="K143" s="3"/>
      <c r="L143" s="8"/>
      <c r="M143" s="8"/>
      <c r="N143" s="8"/>
      <c r="O143" s="8"/>
    </row>
    <row r="144" spans="1:15" x14ac:dyDescent="0.35">
      <c r="A144" s="3"/>
      <c r="B144" s="4"/>
      <c r="C144" s="3"/>
      <c r="D144" s="3"/>
      <c r="E144" s="3"/>
      <c r="F144" s="6"/>
      <c r="G144" s="3"/>
      <c r="H144" s="3"/>
      <c r="I144" s="3"/>
      <c r="J144" s="7"/>
      <c r="K144" s="3"/>
      <c r="L144" s="8"/>
      <c r="M144" s="8"/>
      <c r="N144" s="8"/>
      <c r="O144" s="8"/>
    </row>
    <row r="145" spans="1:15" x14ac:dyDescent="0.35">
      <c r="A145" s="3"/>
      <c r="B145" s="4"/>
      <c r="C145" s="3"/>
      <c r="D145" s="3"/>
      <c r="E145" s="3"/>
      <c r="F145" s="6"/>
      <c r="G145" s="3"/>
      <c r="H145" s="3"/>
      <c r="I145" s="3"/>
      <c r="J145" s="7"/>
      <c r="K145" s="3"/>
      <c r="L145" s="8"/>
      <c r="M145" s="8"/>
      <c r="N145" s="8"/>
      <c r="O145" s="8"/>
    </row>
    <row r="146" spans="1:15" x14ac:dyDescent="0.35">
      <c r="A146" s="3"/>
      <c r="B146" s="4"/>
      <c r="C146" s="3"/>
      <c r="D146" s="3"/>
      <c r="E146" s="3"/>
      <c r="F146" s="6"/>
      <c r="G146" s="3"/>
      <c r="H146" s="3"/>
      <c r="I146" s="3"/>
      <c r="J146" s="7"/>
      <c r="K146" s="3"/>
      <c r="L146" s="8"/>
      <c r="M146" s="8"/>
      <c r="N146" s="8"/>
      <c r="O146" s="8"/>
    </row>
    <row r="147" spans="1:15" x14ac:dyDescent="0.35">
      <c r="A147" s="3"/>
      <c r="B147" s="4"/>
      <c r="C147" s="3"/>
      <c r="D147" s="3"/>
      <c r="E147" s="3"/>
      <c r="F147" s="6"/>
      <c r="G147" s="3"/>
      <c r="H147" s="3"/>
      <c r="I147" s="3"/>
      <c r="J147" s="7"/>
      <c r="K147" s="3"/>
      <c r="L147" s="8"/>
      <c r="M147" s="8"/>
      <c r="N147" s="8"/>
      <c r="O147" s="8"/>
    </row>
    <row r="148" spans="1:15" x14ac:dyDescent="0.35">
      <c r="A148" s="3"/>
      <c r="B148" s="4"/>
      <c r="C148" s="3"/>
      <c r="D148" s="3"/>
      <c r="E148" s="3"/>
      <c r="F148" s="6"/>
      <c r="G148" s="3"/>
      <c r="H148" s="3"/>
      <c r="I148" s="3"/>
      <c r="J148" s="7"/>
      <c r="K148" s="3"/>
      <c r="L148" s="8"/>
      <c r="M148" s="8"/>
      <c r="N148" s="8"/>
      <c r="O148" s="8"/>
    </row>
    <row r="149" spans="1:15" x14ac:dyDescent="0.35">
      <c r="A149" s="3"/>
      <c r="B149" s="4"/>
      <c r="C149" s="3"/>
      <c r="D149" s="3"/>
      <c r="E149" s="3"/>
      <c r="F149" s="6"/>
      <c r="G149" s="3"/>
      <c r="H149" s="3"/>
      <c r="I149" s="3"/>
      <c r="J149" s="7"/>
      <c r="K149" s="3"/>
      <c r="L149" s="8"/>
      <c r="M149" s="8"/>
      <c r="N149" s="8"/>
      <c r="O149" s="8"/>
    </row>
    <row r="150" spans="1:15" x14ac:dyDescent="0.35">
      <c r="A150" s="3"/>
      <c r="B150" s="4"/>
      <c r="C150" s="3"/>
      <c r="D150" s="3"/>
      <c r="E150" s="3"/>
      <c r="F150" s="6"/>
      <c r="G150" s="3"/>
      <c r="H150" s="3"/>
      <c r="I150" s="3"/>
      <c r="J150" s="7"/>
      <c r="K150" s="3"/>
      <c r="L150" s="8"/>
      <c r="M150" s="8"/>
      <c r="N150" s="8"/>
      <c r="O150" s="8"/>
    </row>
    <row r="151" spans="1:15" x14ac:dyDescent="0.35">
      <c r="A151" s="3"/>
      <c r="B151" s="4"/>
      <c r="C151" s="3"/>
      <c r="D151" s="3"/>
      <c r="E151" s="3"/>
      <c r="F151" s="6"/>
      <c r="G151" s="3"/>
      <c r="H151" s="3"/>
      <c r="I151" s="3"/>
      <c r="J151" s="7"/>
      <c r="K151" s="3"/>
      <c r="L151" s="8"/>
      <c r="M151" s="8"/>
      <c r="N151" s="8"/>
      <c r="O151" s="8"/>
    </row>
    <row r="152" spans="1:15" x14ac:dyDescent="0.35">
      <c r="A152" s="3"/>
      <c r="B152" s="4"/>
      <c r="C152" s="3"/>
      <c r="D152" s="3"/>
      <c r="E152" s="3"/>
      <c r="F152" s="6"/>
      <c r="G152" s="3"/>
      <c r="H152" s="3"/>
      <c r="I152" s="3"/>
      <c r="J152" s="7"/>
      <c r="K152" s="3"/>
      <c r="L152" s="8"/>
      <c r="M152" s="8"/>
      <c r="N152" s="8"/>
      <c r="O152" s="8"/>
    </row>
    <row r="153" spans="1:15" x14ac:dyDescent="0.35">
      <c r="A153" s="3"/>
      <c r="B153" s="4"/>
      <c r="C153" s="3"/>
      <c r="D153" s="3"/>
      <c r="E153" s="3"/>
      <c r="F153" s="6"/>
      <c r="G153" s="3"/>
      <c r="H153" s="3"/>
      <c r="I153" s="3"/>
      <c r="J153" s="7"/>
      <c r="K153" s="3"/>
      <c r="L153" s="8"/>
      <c r="M153" s="8"/>
      <c r="N153" s="8"/>
      <c r="O153" s="8"/>
    </row>
    <row r="154" spans="1:15" x14ac:dyDescent="0.35">
      <c r="A154" s="3"/>
      <c r="B154" s="4"/>
      <c r="C154" s="3"/>
      <c r="D154" s="3"/>
      <c r="E154" s="3"/>
      <c r="F154" s="6"/>
      <c r="G154" s="3"/>
      <c r="H154" s="3"/>
      <c r="I154" s="3"/>
      <c r="J154" s="7"/>
      <c r="K154" s="3"/>
      <c r="L154" s="8"/>
      <c r="M154" s="8"/>
      <c r="N154" s="8"/>
      <c r="O154" s="8"/>
    </row>
    <row r="156" spans="1:15" x14ac:dyDescent="0.35">
      <c r="M156" s="10"/>
      <c r="N156" s="10"/>
      <c r="O156" s="9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A1:L31"/>
  <sheetViews>
    <sheetView workbookViewId="0">
      <selection activeCell="D29" sqref="D29"/>
    </sheetView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1" spans="1:12" x14ac:dyDescent="0.35">
      <c r="A1" t="s">
        <v>177</v>
      </c>
      <c r="B1" t="s">
        <v>178</v>
      </c>
      <c r="C1" t="s">
        <v>179</v>
      </c>
      <c r="D1" t="s">
        <v>78</v>
      </c>
      <c r="E1" t="s">
        <v>180</v>
      </c>
      <c r="F1" t="s">
        <v>181</v>
      </c>
      <c r="G1" t="s">
        <v>182</v>
      </c>
      <c r="H1" t="s">
        <v>183</v>
      </c>
      <c r="I1" t="s">
        <v>184</v>
      </c>
      <c r="J1" t="s">
        <v>185</v>
      </c>
      <c r="K1" t="s">
        <v>35</v>
      </c>
      <c r="L1" t="s">
        <v>186</v>
      </c>
    </row>
    <row r="2" spans="1:12" x14ac:dyDescent="0.35">
      <c r="A2" t="s">
        <v>187</v>
      </c>
      <c r="B2">
        <v>11331148</v>
      </c>
      <c r="C2" t="s">
        <v>188</v>
      </c>
      <c r="D2" t="s">
        <v>189</v>
      </c>
      <c r="E2" t="s">
        <v>17</v>
      </c>
      <c r="F2" s="5">
        <v>45447</v>
      </c>
      <c r="G2" s="5">
        <v>39392</v>
      </c>
      <c r="H2">
        <v>653.28</v>
      </c>
      <c r="I2">
        <v>100</v>
      </c>
      <c r="J2" s="5">
        <v>45448</v>
      </c>
      <c r="K2">
        <v>1.63</v>
      </c>
      <c r="L2" t="s">
        <v>190</v>
      </c>
    </row>
    <row r="3" spans="1:12" x14ac:dyDescent="0.35">
      <c r="A3" t="s">
        <v>187</v>
      </c>
      <c r="B3">
        <v>11452998</v>
      </c>
      <c r="C3" t="s">
        <v>191</v>
      </c>
      <c r="D3" t="s">
        <v>192</v>
      </c>
      <c r="E3" t="s">
        <v>17</v>
      </c>
      <c r="F3" s="5">
        <v>45448</v>
      </c>
      <c r="G3" s="5">
        <v>39996</v>
      </c>
      <c r="H3">
        <v>758.31</v>
      </c>
      <c r="I3">
        <v>100</v>
      </c>
      <c r="J3" s="5">
        <v>45448</v>
      </c>
      <c r="K3">
        <v>1.9</v>
      </c>
      <c r="L3" t="s">
        <v>190</v>
      </c>
    </row>
    <row r="4" spans="1:12" x14ac:dyDescent="0.35">
      <c r="A4" t="s">
        <v>187</v>
      </c>
      <c r="B4">
        <v>11592487</v>
      </c>
      <c r="C4" t="s">
        <v>193</v>
      </c>
      <c r="D4" t="s">
        <v>194</v>
      </c>
      <c r="E4" t="s">
        <v>17</v>
      </c>
      <c r="F4" s="5">
        <v>45448</v>
      </c>
      <c r="G4" s="5">
        <v>40795</v>
      </c>
      <c r="H4">
        <v>1855.44</v>
      </c>
      <c r="I4">
        <v>100</v>
      </c>
      <c r="J4" s="5">
        <v>45448</v>
      </c>
      <c r="K4">
        <v>4.6399999999999997</v>
      </c>
      <c r="L4" t="s">
        <v>190</v>
      </c>
    </row>
    <row r="5" spans="1:12" x14ac:dyDescent="0.35">
      <c r="A5" t="s">
        <v>187</v>
      </c>
      <c r="B5">
        <v>11631978</v>
      </c>
      <c r="C5" t="s">
        <v>195</v>
      </c>
      <c r="D5" t="s">
        <v>194</v>
      </c>
      <c r="E5" t="s">
        <v>17</v>
      </c>
      <c r="F5" s="5">
        <v>45447</v>
      </c>
      <c r="G5" s="5">
        <v>40962</v>
      </c>
      <c r="H5">
        <v>441.72</v>
      </c>
      <c r="I5">
        <v>100</v>
      </c>
      <c r="J5" s="5">
        <v>45448</v>
      </c>
      <c r="K5">
        <v>1.1000000000000001</v>
      </c>
      <c r="L5" t="s">
        <v>190</v>
      </c>
    </row>
    <row r="6" spans="1:12" x14ac:dyDescent="0.35">
      <c r="A6" t="s">
        <v>187</v>
      </c>
      <c r="B6">
        <v>11659338</v>
      </c>
      <c r="C6" t="s">
        <v>196</v>
      </c>
      <c r="D6" t="s">
        <v>194</v>
      </c>
      <c r="E6" t="s">
        <v>17</v>
      </c>
      <c r="F6" s="5">
        <v>45447</v>
      </c>
      <c r="G6" s="5">
        <v>41141</v>
      </c>
      <c r="H6">
        <v>1891.8</v>
      </c>
      <c r="I6">
        <v>100</v>
      </c>
      <c r="J6" s="5">
        <v>45448</v>
      </c>
      <c r="K6">
        <v>4.7300000000000004</v>
      </c>
      <c r="L6" t="s">
        <v>190</v>
      </c>
    </row>
    <row r="7" spans="1:12" x14ac:dyDescent="0.35">
      <c r="A7" t="s">
        <v>187</v>
      </c>
      <c r="B7">
        <v>11669841</v>
      </c>
      <c r="C7" t="s">
        <v>195</v>
      </c>
      <c r="D7" t="s">
        <v>197</v>
      </c>
      <c r="E7" t="s">
        <v>17</v>
      </c>
      <c r="F7" s="5">
        <v>45447</v>
      </c>
      <c r="G7" s="5">
        <v>41201</v>
      </c>
      <c r="H7">
        <v>1706.72</v>
      </c>
      <c r="I7">
        <v>100</v>
      </c>
      <c r="J7" s="5">
        <v>45448</v>
      </c>
      <c r="K7">
        <v>4.28</v>
      </c>
      <c r="L7" t="s">
        <v>190</v>
      </c>
    </row>
    <row r="8" spans="1:12" x14ac:dyDescent="0.35">
      <c r="A8" t="s">
        <v>187</v>
      </c>
      <c r="B8">
        <v>11669841</v>
      </c>
      <c r="C8" t="s">
        <v>195</v>
      </c>
      <c r="D8" t="s">
        <v>197</v>
      </c>
      <c r="E8" t="s">
        <v>17</v>
      </c>
      <c r="F8" s="5">
        <v>45447</v>
      </c>
      <c r="G8" s="5">
        <v>45218</v>
      </c>
      <c r="H8">
        <v>131.13</v>
      </c>
      <c r="I8">
        <v>100</v>
      </c>
      <c r="J8" s="5">
        <v>45448</v>
      </c>
      <c r="K8">
        <v>9.83</v>
      </c>
      <c r="L8" t="s">
        <v>198</v>
      </c>
    </row>
    <row r="9" spans="1:12" x14ac:dyDescent="0.35">
      <c r="A9" t="s">
        <v>187</v>
      </c>
      <c r="B9">
        <v>12071950</v>
      </c>
      <c r="C9" t="s">
        <v>196</v>
      </c>
      <c r="D9" t="s">
        <v>199</v>
      </c>
      <c r="E9" t="s">
        <v>17</v>
      </c>
      <c r="F9" s="5">
        <v>45447</v>
      </c>
      <c r="G9" s="5">
        <v>38770</v>
      </c>
      <c r="H9">
        <v>1825.08</v>
      </c>
      <c r="I9">
        <v>100</v>
      </c>
      <c r="J9" s="5">
        <v>45448</v>
      </c>
      <c r="K9">
        <v>4.57</v>
      </c>
      <c r="L9" t="s">
        <v>190</v>
      </c>
    </row>
    <row r="10" spans="1:12" x14ac:dyDescent="0.35">
      <c r="A10" t="s">
        <v>187</v>
      </c>
      <c r="B10">
        <v>12101935</v>
      </c>
      <c r="C10" t="s">
        <v>200</v>
      </c>
      <c r="D10" t="s">
        <v>189</v>
      </c>
      <c r="E10" t="s">
        <v>17</v>
      </c>
      <c r="F10" s="5">
        <v>45447</v>
      </c>
      <c r="G10" s="5">
        <v>38985</v>
      </c>
      <c r="H10">
        <v>1105.32</v>
      </c>
      <c r="I10">
        <v>100</v>
      </c>
      <c r="J10" s="5">
        <v>45448</v>
      </c>
      <c r="K10">
        <v>1.1499999999999999</v>
      </c>
      <c r="L10" t="s">
        <v>190</v>
      </c>
    </row>
    <row r="11" spans="1:12" x14ac:dyDescent="0.35">
      <c r="A11" t="s">
        <v>187</v>
      </c>
      <c r="B11">
        <v>12315365</v>
      </c>
      <c r="C11" t="s">
        <v>201</v>
      </c>
      <c r="D11" t="s">
        <v>202</v>
      </c>
      <c r="E11" t="s">
        <v>17</v>
      </c>
      <c r="F11" s="5">
        <v>45447</v>
      </c>
      <c r="G11" s="5">
        <v>42389</v>
      </c>
      <c r="H11">
        <v>1200</v>
      </c>
      <c r="I11">
        <v>100</v>
      </c>
      <c r="J11" s="5">
        <v>45448</v>
      </c>
      <c r="K11">
        <v>1.75</v>
      </c>
      <c r="L11" t="s">
        <v>190</v>
      </c>
    </row>
    <row r="12" spans="1:12" x14ac:dyDescent="0.35">
      <c r="A12" t="s">
        <v>187</v>
      </c>
      <c r="B12">
        <v>12315366</v>
      </c>
      <c r="C12" t="s">
        <v>203</v>
      </c>
      <c r="D12" t="s">
        <v>202</v>
      </c>
      <c r="E12" t="s">
        <v>17</v>
      </c>
      <c r="F12" s="5">
        <v>45450</v>
      </c>
      <c r="G12" s="5">
        <v>42389</v>
      </c>
      <c r="H12">
        <v>1200</v>
      </c>
      <c r="I12">
        <v>100</v>
      </c>
      <c r="J12" s="5">
        <v>45448</v>
      </c>
      <c r="K12">
        <v>1.75</v>
      </c>
      <c r="L12" t="s">
        <v>190</v>
      </c>
    </row>
    <row r="13" spans="1:12" x14ac:dyDescent="0.35">
      <c r="A13" t="s">
        <v>187</v>
      </c>
      <c r="B13">
        <v>12315367</v>
      </c>
      <c r="C13" t="s">
        <v>204</v>
      </c>
      <c r="D13" t="s">
        <v>202</v>
      </c>
      <c r="E13" t="s">
        <v>17</v>
      </c>
      <c r="F13" s="5">
        <v>45450</v>
      </c>
      <c r="G13" s="5">
        <v>42389</v>
      </c>
      <c r="H13">
        <v>1200</v>
      </c>
      <c r="I13">
        <v>100</v>
      </c>
      <c r="J13" s="5">
        <v>45448</v>
      </c>
      <c r="K13">
        <v>1.75</v>
      </c>
      <c r="L13" t="s">
        <v>190</v>
      </c>
    </row>
    <row r="14" spans="1:12" x14ac:dyDescent="0.35">
      <c r="A14" t="s">
        <v>187</v>
      </c>
      <c r="B14">
        <v>12315944</v>
      </c>
      <c r="C14" t="s">
        <v>205</v>
      </c>
      <c r="D14" t="s">
        <v>202</v>
      </c>
      <c r="E14" t="s">
        <v>17</v>
      </c>
      <c r="F14" s="5">
        <v>45447</v>
      </c>
      <c r="G14" s="5">
        <v>42389</v>
      </c>
      <c r="H14">
        <v>1200</v>
      </c>
      <c r="I14">
        <v>100</v>
      </c>
      <c r="J14" s="5">
        <v>45448</v>
      </c>
      <c r="K14">
        <v>1.75</v>
      </c>
      <c r="L14" t="s">
        <v>190</v>
      </c>
    </row>
    <row r="15" spans="1:12" x14ac:dyDescent="0.35">
      <c r="A15" t="s">
        <v>187</v>
      </c>
      <c r="B15">
        <v>12370756</v>
      </c>
      <c r="C15" t="s">
        <v>206</v>
      </c>
      <c r="D15" t="s">
        <v>207</v>
      </c>
      <c r="E15" t="s">
        <v>17</v>
      </c>
      <c r="F15" s="5">
        <v>45447</v>
      </c>
      <c r="G15" s="5">
        <v>44166</v>
      </c>
      <c r="H15">
        <v>1777.44</v>
      </c>
      <c r="I15">
        <v>100</v>
      </c>
      <c r="J15" s="5">
        <v>45448</v>
      </c>
      <c r="K15">
        <v>4.4400000000000004</v>
      </c>
      <c r="L15" t="s">
        <v>190</v>
      </c>
    </row>
    <row r="16" spans="1:12" x14ac:dyDescent="0.35">
      <c r="A16" t="s">
        <v>187</v>
      </c>
      <c r="B16">
        <v>32142329</v>
      </c>
      <c r="C16" t="s">
        <v>208</v>
      </c>
      <c r="D16" t="s">
        <v>209</v>
      </c>
      <c r="E16" t="s">
        <v>17</v>
      </c>
      <c r="F16" s="5">
        <v>45447</v>
      </c>
      <c r="G16" s="5">
        <v>44207</v>
      </c>
      <c r="H16">
        <v>1155.72</v>
      </c>
      <c r="I16">
        <v>100</v>
      </c>
      <c r="J16" s="5">
        <v>45448</v>
      </c>
      <c r="K16">
        <v>11.56</v>
      </c>
      <c r="L16" t="s">
        <v>190</v>
      </c>
    </row>
    <row r="17" spans="1:12" x14ac:dyDescent="0.35">
      <c r="A17" t="s">
        <v>187</v>
      </c>
      <c r="B17">
        <v>11469866</v>
      </c>
      <c r="C17" t="s">
        <v>210</v>
      </c>
      <c r="D17" t="s">
        <v>211</v>
      </c>
      <c r="E17" t="s">
        <v>17</v>
      </c>
      <c r="F17" s="5">
        <v>45460</v>
      </c>
      <c r="G17" s="5">
        <v>40093</v>
      </c>
      <c r="H17">
        <v>8360.0400000000009</v>
      </c>
      <c r="I17">
        <v>100</v>
      </c>
      <c r="J17" s="5">
        <v>45462</v>
      </c>
      <c r="K17">
        <v>20.92</v>
      </c>
      <c r="L17" t="s">
        <v>190</v>
      </c>
    </row>
    <row r="18" spans="1:12" x14ac:dyDescent="0.35">
      <c r="A18" t="s">
        <v>187</v>
      </c>
      <c r="B18">
        <v>11469867</v>
      </c>
      <c r="C18" t="s">
        <v>210</v>
      </c>
      <c r="D18" t="s">
        <v>212</v>
      </c>
      <c r="E18" t="s">
        <v>17</v>
      </c>
      <c r="F18" s="5">
        <v>45460</v>
      </c>
      <c r="G18" s="5">
        <v>40095</v>
      </c>
      <c r="H18">
        <v>6405.76</v>
      </c>
      <c r="I18">
        <v>100</v>
      </c>
      <c r="J18" s="5">
        <v>45462</v>
      </c>
      <c r="K18">
        <v>16</v>
      </c>
      <c r="L18" t="s">
        <v>190</v>
      </c>
    </row>
    <row r="19" spans="1:12" x14ac:dyDescent="0.35">
      <c r="A19" t="s">
        <v>187</v>
      </c>
      <c r="B19">
        <v>11469868</v>
      </c>
      <c r="C19" t="s">
        <v>213</v>
      </c>
      <c r="D19" t="s">
        <v>211</v>
      </c>
      <c r="E19" t="s">
        <v>17</v>
      </c>
      <c r="F19" s="5">
        <v>45460</v>
      </c>
      <c r="G19" s="5">
        <v>40118</v>
      </c>
      <c r="H19">
        <v>4000.8</v>
      </c>
      <c r="I19">
        <v>100</v>
      </c>
      <c r="J19" s="5">
        <v>45462</v>
      </c>
      <c r="K19">
        <v>10</v>
      </c>
      <c r="L19" t="s">
        <v>190</v>
      </c>
    </row>
    <row r="20" spans="1:12" x14ac:dyDescent="0.35">
      <c r="A20" t="s">
        <v>187</v>
      </c>
      <c r="B20">
        <v>11469869</v>
      </c>
      <c r="C20" t="s">
        <v>213</v>
      </c>
      <c r="D20" t="s">
        <v>212</v>
      </c>
      <c r="E20" t="s">
        <v>17</v>
      </c>
      <c r="F20" s="5">
        <v>45460</v>
      </c>
      <c r="G20" s="5">
        <v>40119</v>
      </c>
      <c r="H20">
        <v>5242.84</v>
      </c>
      <c r="I20">
        <v>100</v>
      </c>
      <c r="J20" s="5">
        <v>45462</v>
      </c>
      <c r="K20">
        <v>13.12</v>
      </c>
      <c r="L20" t="s">
        <v>190</v>
      </c>
    </row>
    <row r="21" spans="1:12" x14ac:dyDescent="0.35">
      <c r="A21" t="s">
        <v>187</v>
      </c>
      <c r="B21">
        <v>12349528</v>
      </c>
      <c r="C21" t="s">
        <v>214</v>
      </c>
      <c r="D21" t="s">
        <v>202</v>
      </c>
      <c r="E21" t="s">
        <v>17</v>
      </c>
      <c r="F21" s="5">
        <v>45463</v>
      </c>
      <c r="G21" s="5">
        <v>43252</v>
      </c>
      <c r="H21">
        <v>5940.6</v>
      </c>
      <c r="I21">
        <v>100</v>
      </c>
      <c r="J21" s="5">
        <v>45462</v>
      </c>
      <c r="K21">
        <v>17.329999999999998</v>
      </c>
      <c r="L21" t="s">
        <v>190</v>
      </c>
    </row>
    <row r="22" spans="1:12" x14ac:dyDescent="0.35">
      <c r="A22" t="s">
        <v>187</v>
      </c>
      <c r="B22">
        <v>12349588</v>
      </c>
      <c r="C22" t="s">
        <v>215</v>
      </c>
      <c r="D22" t="s">
        <v>202</v>
      </c>
      <c r="E22" t="s">
        <v>17</v>
      </c>
      <c r="F22" s="5">
        <v>45463</v>
      </c>
      <c r="G22" s="5">
        <v>43252</v>
      </c>
      <c r="H22">
        <v>5940.6</v>
      </c>
      <c r="I22">
        <v>100</v>
      </c>
      <c r="J22" s="5">
        <v>45462</v>
      </c>
      <c r="K22">
        <v>17.329999999999998</v>
      </c>
      <c r="L22" t="s">
        <v>190</v>
      </c>
    </row>
    <row r="23" spans="1:12" x14ac:dyDescent="0.35">
      <c r="F23" s="5"/>
      <c r="G23" s="5"/>
      <c r="J23" s="17"/>
      <c r="K23" s="10"/>
    </row>
    <row r="24" spans="1:12" x14ac:dyDescent="0.35">
      <c r="F24" s="5"/>
      <c r="G24" s="5"/>
      <c r="J24" s="17" t="s">
        <v>216</v>
      </c>
      <c r="K24" s="9">
        <v>151.53</v>
      </c>
    </row>
    <row r="25" spans="1:12" x14ac:dyDescent="0.35">
      <c r="F25" s="5"/>
      <c r="G25" s="5"/>
      <c r="J25" s="5"/>
    </row>
    <row r="26" spans="1:12" x14ac:dyDescent="0.35">
      <c r="F26" s="5"/>
      <c r="G26" s="5"/>
      <c r="J26" s="5"/>
    </row>
    <row r="27" spans="1:12" x14ac:dyDescent="0.35">
      <c r="F27" s="5"/>
      <c r="G27" s="5"/>
      <c r="J27" s="5"/>
    </row>
    <row r="28" spans="1:12" x14ac:dyDescent="0.35">
      <c r="F28" s="5"/>
      <c r="G28" s="5"/>
      <c r="J28" s="5"/>
    </row>
    <row r="29" spans="1:12" x14ac:dyDescent="0.35">
      <c r="F29" s="5"/>
      <c r="G29" s="5"/>
      <c r="J29" s="5"/>
    </row>
    <row r="31" spans="1:12" x14ac:dyDescent="0.35">
      <c r="J31" s="10"/>
      <c r="K31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workbookViewId="0">
      <selection activeCell="C21" sqref="C21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A1:T5"/>
  <sheetViews>
    <sheetView workbookViewId="0">
      <selection activeCell="O13" sqref="O13"/>
    </sheetView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5" max="5" width="14.26953125" customWidth="1"/>
    <col min="6" max="6" width="13.81640625" customWidth="1"/>
    <col min="7" max="7" width="15.36328125" customWidth="1"/>
    <col min="8" max="8" width="10.7265625" customWidth="1"/>
    <col min="18" max="18" width="11" customWidth="1"/>
  </cols>
  <sheetData>
    <row r="1" spans="1:20" x14ac:dyDescent="0.35">
      <c r="A1" t="s">
        <v>218</v>
      </c>
      <c r="B1" t="s">
        <v>219</v>
      </c>
      <c r="C1" t="s">
        <v>220</v>
      </c>
      <c r="D1" t="s">
        <v>221</v>
      </c>
      <c r="E1" t="s">
        <v>222</v>
      </c>
      <c r="F1" t="s">
        <v>223</v>
      </c>
      <c r="G1" t="s">
        <v>224</v>
      </c>
      <c r="H1" t="s">
        <v>225</v>
      </c>
      <c r="I1" t="s">
        <v>226</v>
      </c>
      <c r="J1" t="s">
        <v>227</v>
      </c>
      <c r="K1" t="s">
        <v>228</v>
      </c>
      <c r="L1" t="s">
        <v>229</v>
      </c>
      <c r="M1" t="s">
        <v>230</v>
      </c>
      <c r="N1" t="s">
        <v>231</v>
      </c>
      <c r="O1" t="s">
        <v>232</v>
      </c>
      <c r="P1" t="s">
        <v>233</v>
      </c>
      <c r="Q1" t="s">
        <v>234</v>
      </c>
      <c r="R1" t="s">
        <v>235</v>
      </c>
      <c r="S1" t="s">
        <v>236</v>
      </c>
      <c r="T1" t="s">
        <v>237</v>
      </c>
    </row>
    <row r="2" spans="1:20" x14ac:dyDescent="0.35">
      <c r="A2" t="s">
        <v>238</v>
      </c>
      <c r="B2">
        <v>71295889</v>
      </c>
      <c r="C2" t="s">
        <v>239</v>
      </c>
      <c r="E2" t="s">
        <v>240</v>
      </c>
      <c r="F2" s="5">
        <v>44138</v>
      </c>
      <c r="G2" s="23">
        <v>63500</v>
      </c>
      <c r="H2" s="5">
        <v>45446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16.690000000000001</v>
      </c>
    </row>
    <row r="3" spans="1:20" x14ac:dyDescent="0.35">
      <c r="A3" t="s">
        <v>238</v>
      </c>
      <c r="B3">
        <v>71295914</v>
      </c>
      <c r="C3" t="s">
        <v>239</v>
      </c>
      <c r="E3" t="s">
        <v>240</v>
      </c>
      <c r="F3" s="5">
        <v>44138</v>
      </c>
      <c r="G3" s="23">
        <v>640515.66</v>
      </c>
      <c r="H3" s="5">
        <v>45446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161.63999999999999</v>
      </c>
    </row>
    <row r="5" spans="1:20" x14ac:dyDescent="0.35">
      <c r="Q5" s="10" t="s">
        <v>175</v>
      </c>
      <c r="R5" s="9">
        <v>178.33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customXml/itemProps3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2025-01-24T18:41:37Z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