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218" documentId="8_{C639C6F9-487B-4404-BB3D-BF8A12D124F0}" xr6:coauthVersionLast="47" xr6:coauthVersionMax="47" xr10:uidLastSave="{B7D0436A-8A7F-4275-890C-2059C9DB37D5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  <sheet name="ITC" sheetId="10" r:id="rId9"/>
  </sheets>
  <definedNames>
    <definedName name="_xlnm._FilterDatabase" localSheetId="1" hidden="1">Aviva!$P$1:$P$178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B30" i="3"/>
  <c r="J29" i="3"/>
  <c r="B29" i="3"/>
  <c r="J28" i="3"/>
  <c r="B28" i="3"/>
  <c r="J27" i="3"/>
  <c r="B27" i="3"/>
  <c r="J26" i="3"/>
  <c r="B26" i="3"/>
  <c r="J25" i="3"/>
  <c r="B25" i="3"/>
  <c r="J24" i="3"/>
  <c r="B24" i="3"/>
  <c r="J23" i="3"/>
  <c r="B23" i="3"/>
  <c r="J22" i="3"/>
  <c r="B22" i="3"/>
  <c r="J21" i="3"/>
  <c r="B21" i="3"/>
  <c r="J20" i="3"/>
  <c r="B20" i="3"/>
  <c r="J19" i="3"/>
  <c r="B19" i="3"/>
  <c r="J18" i="3"/>
  <c r="B18" i="3"/>
  <c r="J17" i="3"/>
  <c r="B17" i="3"/>
  <c r="J16" i="3"/>
  <c r="B16" i="3"/>
  <c r="J15" i="3"/>
  <c r="B15" i="3"/>
  <c r="J14" i="3"/>
  <c r="B14" i="3"/>
  <c r="J13" i="3"/>
  <c r="B13" i="3"/>
  <c r="J12" i="3"/>
  <c r="B12" i="3"/>
  <c r="J11" i="3"/>
  <c r="B11" i="3"/>
  <c r="J10" i="3"/>
  <c r="B10" i="3"/>
  <c r="J9" i="3"/>
  <c r="B9" i="3"/>
  <c r="J8" i="3"/>
  <c r="B8" i="3"/>
  <c r="J7" i="3"/>
  <c r="B7" i="3"/>
  <c r="J6" i="3"/>
  <c r="B6" i="3"/>
  <c r="J5" i="3"/>
  <c r="B5" i="3"/>
  <c r="J4" i="3"/>
  <c r="B4" i="3"/>
  <c r="J3" i="3"/>
  <c r="B3" i="3"/>
  <c r="J2" i="3"/>
  <c r="B2" i="3"/>
  <c r="B49" i="3"/>
</calcChain>
</file>

<file path=xl/sharedStrings.xml><?xml version="1.0" encoding="utf-8"?>
<sst xmlns="http://schemas.openxmlformats.org/spreadsheetml/2006/main" count="4369" uniqueCount="956">
  <si>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</si>
  <si>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</si>
  <si>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</si>
  <si>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</si>
  <si>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</si>
  <si>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</si>
  <si>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</si>
  <si>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</si>
  <si>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</si>
  <si>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</si>
  <si>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</si>
  <si>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</si>
  <si>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</si>
  <si>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</si>
  <si>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</si>
  <si>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</si>
  <si>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</si>
  <si>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</si>
  <si>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</si>
  <si>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</si>
  <si>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</si>
  <si>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</si>
  <si>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</si>
  <si>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</si>
  <si>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</si>
  <si>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</si>
  <si>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</si>
  <si>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</si>
  <si>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>Initial N-I</t>
  </si>
  <si>
    <t>Override</t>
  </si>
  <si>
    <t>Total Comm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</si>
  <si>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</si>
  <si>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</si>
  <si>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</si>
  <si>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</si>
  <si>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</si>
  <si>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</si>
  <si>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>Total YTD</t>
  </si>
  <si>
    <t>Trail</t>
  </si>
  <si>
    <t xml:space="preserve">Financial Planning Matters Ltd                                   </t>
  </si>
  <si>
    <t xml:space="preserve">                              </t>
  </si>
  <si>
    <t xml:space="preserve">       </t>
  </si>
  <si>
    <t>M</t>
  </si>
  <si>
    <t xml:space="preserve">Renewal                       </t>
  </si>
  <si>
    <t xml:space="preserve">ESIF  </t>
  </si>
  <si>
    <t xml:space="preserve">ORDINARY       </t>
  </si>
  <si>
    <t>S</t>
  </si>
  <si>
    <t xml:space="preserve">Walsh Sinead      </t>
  </si>
  <si>
    <t xml:space="preserve">EIB  </t>
  </si>
  <si>
    <t>29.12.2024</t>
  </si>
  <si>
    <t>26.12.2024</t>
  </si>
  <si>
    <t>Agent number</t>
  </si>
  <si>
    <t>Product Group</t>
  </si>
  <si>
    <t>Scheme Number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</si>
  <si>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</si>
  <si>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</si>
  <si>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</si>
  <si>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</si>
  <si>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</si>
  <si>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</si>
  <si>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</si>
  <si>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</si>
  <si>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</si>
  <si>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</si>
  <si>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</si>
  <si>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</si>
  <si>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</si>
  <si>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</si>
  <si>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</si>
  <si>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</si>
  <si>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</si>
  <si>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</si>
  <si>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</si>
  <si>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</si>
  <si>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</si>
  <si>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</si>
  <si>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</si>
  <si>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</si>
  <si>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</si>
  <si>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</si>
  <si>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</si>
  <si>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</si>
  <si>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Boland, Claire</t>
  </si>
  <si>
    <t>Approved Retirement Fund</t>
  </si>
  <si>
    <t>SP - PRSA Personal Pension</t>
  </si>
  <si>
    <t>Indiv PRSA TV Non-Standard</t>
  </si>
  <si>
    <t>RP - Life Term Assurance</t>
  </si>
  <si>
    <t>Convertible Term &amp; Spec Ill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</si>
  <si>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</si>
  <si>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</si>
  <si>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</si>
  <si>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</si>
  <si>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</si>
  <si>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</si>
  <si>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</si>
  <si>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</si>
  <si>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Cox, Una</t>
  </si>
  <si>
    <t>Doherty, Lisa</t>
  </si>
  <si>
    <t>Lynch, John</t>
  </si>
  <si>
    <t>Donnelly, Jean</t>
  </si>
  <si>
    <t>Duddy, Peter</t>
  </si>
  <si>
    <t>Golden, Barry</t>
  </si>
  <si>
    <t>Hebert, Josephine</t>
  </si>
  <si>
    <t>Maxwell, Ciara</t>
  </si>
  <si>
    <t>Maxwell, Shane</t>
  </si>
  <si>
    <t>Mitchell, David</t>
  </si>
  <si>
    <t>Miu, Ioana-Tatiana</t>
  </si>
  <si>
    <t>Molle, Denisa</t>
  </si>
  <si>
    <t>Morrell, Lillian</t>
  </si>
  <si>
    <t>Murray, Sinead</t>
  </si>
  <si>
    <t>Murray, Shane</t>
  </si>
  <si>
    <t>O'Dwyer, Sinead</t>
  </si>
  <si>
    <t>O'Keeffe, Muireann</t>
  </si>
  <si>
    <t>Murray, Patrick</t>
  </si>
  <si>
    <t>O'Loideain, Fearghal</t>
  </si>
  <si>
    <t>Walsh, Joanne</t>
  </si>
  <si>
    <t>Ormond, Niall</t>
  </si>
  <si>
    <t>Rochford, Lynn</t>
  </si>
  <si>
    <t>Rochford, Laura</t>
  </si>
  <si>
    <t>A</t>
  </si>
  <si>
    <t>Shovelton, Creina</t>
  </si>
  <si>
    <t>Shovelton, Michael</t>
  </si>
  <si>
    <t>Turnbull, Sorcha</t>
  </si>
  <si>
    <t>Tyrrell, Hannah</t>
  </si>
  <si>
    <t>Coppola, Emma</t>
  </si>
  <si>
    <t>Personal Pension Plan</t>
  </si>
  <si>
    <t>Coppola, Salvatore</t>
  </si>
  <si>
    <t>RP - Executive Pension</t>
  </si>
  <si>
    <t>Fikert, Krystian</t>
  </si>
  <si>
    <t>Executive Pension Plan</t>
  </si>
  <si>
    <t>O'Brien, Gerard</t>
  </si>
  <si>
    <t>Munroe, Laura</t>
  </si>
  <si>
    <t>Grieshaber, Teresha</t>
  </si>
  <si>
    <t>Murphy, Erica</t>
  </si>
  <si>
    <t>Aviva Non Standard PRSA SP</t>
  </si>
  <si>
    <t>RP - Individual PHI</t>
  </si>
  <si>
    <t>Personal Income Protection</t>
  </si>
  <si>
    <t>Duffy, Maria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</si>
  <si>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</si>
  <si>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</si>
  <si>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</si>
  <si>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</si>
  <si>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</si>
  <si>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</si>
  <si>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</si>
  <si>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</si>
  <si>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</si>
  <si>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</si>
  <si>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</si>
  <si>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RP - PRSA Personal Pension</t>
  </si>
  <si>
    <t>Gallagher, Brendan</t>
  </si>
  <si>
    <t>Aviva Non Standard PRSA RP</t>
  </si>
  <si>
    <t>Gallagher, Eugene</t>
  </si>
  <si>
    <t>McBride, Lisa</t>
  </si>
  <si>
    <t>Stuart, Diana</t>
  </si>
  <si>
    <t>Morris, Jacqueline</t>
  </si>
  <si>
    <t>Bel-Serrat, Silvia</t>
  </si>
  <si>
    <t>Granja-Pitarque, Guillermo</t>
  </si>
  <si>
    <t>Biggs, Morgan</t>
  </si>
  <si>
    <t>Fahy, Amy</t>
  </si>
  <si>
    <t>Bree, Dara</t>
  </si>
  <si>
    <t>McDonnell-Dowling, Kate</t>
  </si>
  <si>
    <t>Single Premium Injection</t>
  </si>
  <si>
    <t>Fallon, Sinead</t>
  </si>
  <si>
    <t>Haverty, Niall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</si>
  <si>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</si>
  <si>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</si>
  <si>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</si>
  <si>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</si>
  <si>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</si>
  <si>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</si>
  <si>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</si>
  <si>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</si>
  <si>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Keogh, Joan</t>
  </si>
  <si>
    <t>Buckley, Adrian</t>
  </si>
  <si>
    <t>Term &amp; Specified Illness</t>
  </si>
  <si>
    <t>Brady, Karen</t>
  </si>
  <si>
    <t>Daffy, Aoife</t>
  </si>
  <si>
    <t>Boland, John</t>
  </si>
  <si>
    <t>Farren, Roisin</t>
  </si>
  <si>
    <t>Tobin, Paul</t>
  </si>
  <si>
    <t>Fortune, David</t>
  </si>
  <si>
    <t>Hanley, Tomas</t>
  </si>
  <si>
    <t>Killeen, Mark</t>
  </si>
  <si>
    <t>McCabe, Louise</t>
  </si>
  <si>
    <t>Monaghan, Michelle</t>
  </si>
  <si>
    <t>Walsh, Sean</t>
  </si>
  <si>
    <t>O'Toole, Fintan</t>
  </si>
  <si>
    <t>Desmond, Colette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</si>
  <si>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</si>
  <si>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</si>
  <si>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</si>
  <si>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</si>
  <si>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</si>
  <si>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</si>
  <si>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Ciobirca, Natalia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</si>
  <si>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</si>
  <si>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</si>
  <si>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</si>
  <si>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</si>
  <si>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</si>
  <si>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</si>
  <si>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</si>
  <si>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</si>
  <si>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</si>
  <si>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</si>
  <si>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</si>
  <si>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</si>
  <si>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</si>
  <si>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</si>
  <si>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</si>
  <si>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</si>
  <si>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>€998,223.33</t>
  </si>
  <si>
    <t>MyMind Aviva Retail Master Trust for Krystian Fikert</t>
  </si>
  <si>
    <t>Willow Opel Ltd Aviva Retail Master Trust for Erica Murphy</t>
  </si>
  <si>
    <t>SDCL EE Co (Ireland) Ltd Aviva Retail Master Trust for Teresha Grieshaber</t>
  </si>
  <si>
    <t>Obrador Limited Aviva Retail Master Trust for Laura Munroe</t>
  </si>
  <si>
    <t>Newtonheath Company Ltd t/a St Patrick's Athletic FC Aviva Retail Master trust Ireland DAC for Gerard O'Brien</t>
  </si>
  <si>
    <t>Cooney, Padraig</t>
  </si>
  <si>
    <t>Murphy-White, Bronwyn</t>
  </si>
  <si>
    <t>Conama, Kieran</t>
  </si>
  <si>
    <t>Drive Inc</t>
  </si>
  <si>
    <t>Unique Care Limited Death Benefits Scheme for Christopher O'Neill</t>
  </si>
  <si>
    <t>Outlook Accountants Ltd Death benefit Plan for Michael Leydon</t>
  </si>
  <si>
    <t>Contract Reversal</t>
  </si>
  <si>
    <t>Cross Atlantic Properties Ltd Retirement &amp; Death Benefit Scheme for Kate Verling</t>
  </si>
  <si>
    <t>Russell, Ciaran</t>
  </si>
  <si>
    <t>Cotter, Brian</t>
  </si>
  <si>
    <t>Bulaeir, Seamas</t>
  </si>
  <si>
    <t>O'Connor, Lisa</t>
  </si>
  <si>
    <t>Nic Canna, Clodagh</t>
  </si>
  <si>
    <t>Uniquecare Ltd Aviva Retail Master Trust for Joseph Donovan</t>
  </si>
  <si>
    <t>McCarthy, Annette</t>
  </si>
  <si>
    <t>Mulqueen, Melissa</t>
  </si>
  <si>
    <t>Mulqueen, Ciaran</t>
  </si>
  <si>
    <t>Premium Increase</t>
  </si>
  <si>
    <t>Newtonheath Company Ltd t/a St Patricks Athletic FC for Anthony Delaney</t>
  </si>
  <si>
    <t>Alter From Inception</t>
  </si>
  <si>
    <t>Martin, John</t>
  </si>
  <si>
    <t>Shamrock Rovers FC Limited Aviva Retail Master Trust for John Martin</t>
  </si>
  <si>
    <t>Whelan, Fiona</t>
  </si>
  <si>
    <t>Reilly, Derek</t>
  </si>
  <si>
    <t>Bradley, Stephen</t>
  </si>
  <si>
    <t>Fogarty, Joady</t>
  </si>
  <si>
    <t>Zollo, Angela</t>
  </si>
  <si>
    <t>O'Donnell, Michelle</t>
  </si>
  <si>
    <t>Tsakap, Keveen</t>
  </si>
  <si>
    <t>Juarez, Rocio</t>
  </si>
  <si>
    <t>Hogan, Shane</t>
  </si>
  <si>
    <t>Fleming, Kate</t>
  </si>
  <si>
    <t>Scheme Name</t>
  </si>
  <si>
    <t xml:space="preserve">Kate Fleming </t>
  </si>
  <si>
    <t xml:space="preserve">Savings </t>
  </si>
  <si>
    <t xml:space="preserve">RP </t>
  </si>
  <si>
    <t>168</t>
  </si>
  <si>
    <t xml:space="preserve">Shane Hogan </t>
  </si>
  <si>
    <t xml:space="preserve">Angela Zollo </t>
  </si>
  <si>
    <t xml:space="preserve">Bare Trust </t>
  </si>
  <si>
    <t>500</t>
  </si>
  <si>
    <t xml:space="preserve">John Martin </t>
  </si>
  <si>
    <t xml:space="preserve">Pension </t>
  </si>
  <si>
    <t xml:space="preserve">Retail Master Trust </t>
  </si>
  <si>
    <t>3280</t>
  </si>
  <si>
    <t xml:space="preserve">Fiona Whelan </t>
  </si>
  <si>
    <t>PRB</t>
  </si>
  <si>
    <t xml:space="preserve">Annette McCarthy </t>
  </si>
  <si>
    <t xml:space="preserve">Lump Sum </t>
  </si>
  <si>
    <t>3000</t>
  </si>
  <si>
    <t xml:space="preserve">Lisa O'Connor </t>
  </si>
  <si>
    <t xml:space="preserve">Protection </t>
  </si>
  <si>
    <t>Serious Illness</t>
  </si>
  <si>
    <t>750.24</t>
  </si>
  <si>
    <t xml:space="preserve">Seamas Bulaeir </t>
  </si>
  <si>
    <t>360</t>
  </si>
  <si>
    <t>Niall Phillips (Drive Inc)</t>
  </si>
  <si>
    <t>Executive IP</t>
  </si>
  <si>
    <t>4061.04</t>
  </si>
  <si>
    <t>1039.11</t>
  </si>
  <si>
    <t>Company name</t>
  </si>
  <si>
    <t>Account no</t>
  </si>
  <si>
    <t>Account Desc</t>
  </si>
  <si>
    <t>Postcode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</si>
  <si>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</si>
  <si>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</si>
  <si>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</si>
  <si>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</si>
  <si>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</si>
  <si>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</si>
  <si>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</si>
  <si>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</si>
  <si>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</si>
  <si>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</si>
  <si>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</si>
  <si>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</si>
  <si>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</si>
  <si>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>RMAR Basis</t>
  </si>
  <si>
    <t>RMAR Type</t>
  </si>
  <si>
    <t>06.02.2025</t>
  </si>
  <si>
    <t>Biggs Gary Patrick</t>
  </si>
  <si>
    <t xml:space="preserve">                  </t>
  </si>
  <si>
    <t xml:space="preserve">PENSION        </t>
  </si>
  <si>
    <t xml:space="preserve">EPPP </t>
  </si>
  <si>
    <t>01.02.2025</t>
  </si>
  <si>
    <t xml:space="preserve">Commission                    </t>
  </si>
  <si>
    <t xml:space="preserve">RSP  </t>
  </si>
  <si>
    <t xml:space="preserve">ESIF2 </t>
  </si>
  <si>
    <t xml:space="preserve">Buckley Adrian    </t>
  </si>
  <si>
    <t xml:space="preserve">PRSA </t>
  </si>
  <si>
    <t>15.01.2025</t>
  </si>
  <si>
    <t xml:space="preserve">Buckley Aisling   </t>
  </si>
  <si>
    <t xml:space="preserve">Collins Dan       </t>
  </si>
  <si>
    <t>21.01.2025</t>
  </si>
  <si>
    <t xml:space="preserve">Corry Paul        </t>
  </si>
  <si>
    <t>14.01.2025</t>
  </si>
  <si>
    <t xml:space="preserve">Crosbie Lyndsey   </t>
  </si>
  <si>
    <t xml:space="preserve">Crosbie Wayne     </t>
  </si>
  <si>
    <t xml:space="preserve">Curran Caitriona  </t>
  </si>
  <si>
    <t>30.01.2025</t>
  </si>
  <si>
    <t xml:space="preserve">Single premium                </t>
  </si>
  <si>
    <t xml:space="preserve">SIF Uplift/Override           </t>
  </si>
  <si>
    <t xml:space="preserve">Cusack Patrick    </t>
  </si>
  <si>
    <t xml:space="preserve">EBOB </t>
  </si>
  <si>
    <t xml:space="preserve">Doherty Clodagh   </t>
  </si>
  <si>
    <t>05.02.2025</t>
  </si>
  <si>
    <t xml:space="preserve">Harney Aoife      </t>
  </si>
  <si>
    <t xml:space="preserve">Higgins Gareth    </t>
  </si>
  <si>
    <t xml:space="preserve">Keogh Joan        </t>
  </si>
  <si>
    <t>13.01.2025</t>
  </si>
  <si>
    <t xml:space="preserve">Leydon Michelle   </t>
  </si>
  <si>
    <t>24.01.2025</t>
  </si>
  <si>
    <t xml:space="preserve">Martin Niall      </t>
  </si>
  <si>
    <t>02.02.2025</t>
  </si>
  <si>
    <t xml:space="preserve">McAleer Siobhan   </t>
  </si>
  <si>
    <t>26.01.2025</t>
  </si>
  <si>
    <t xml:space="preserve">McCoy Mark        </t>
  </si>
  <si>
    <t xml:space="preserve">McMahon David     </t>
  </si>
  <si>
    <t>31.01.2025</t>
  </si>
  <si>
    <t xml:space="preserve">McMahon Paul      </t>
  </si>
  <si>
    <t xml:space="preserve">Moore Robert      </t>
  </si>
  <si>
    <t>22.01.2025</t>
  </si>
  <si>
    <t xml:space="preserve">Morrell Lillian   </t>
  </si>
  <si>
    <t>17.01.2025</t>
  </si>
  <si>
    <t xml:space="preserve">Murtagh Caroline  </t>
  </si>
  <si>
    <t>09.01.2025</t>
  </si>
  <si>
    <t xml:space="preserve">O'Neill Laura     </t>
  </si>
  <si>
    <t>25.01.2025</t>
  </si>
  <si>
    <t xml:space="preserve">Radlowski Maciej  </t>
  </si>
  <si>
    <t>NPRSA</t>
  </si>
  <si>
    <t>27.01.2025</t>
  </si>
  <si>
    <t>12.01.2025</t>
  </si>
  <si>
    <t xml:space="preserve">Schultz Liezel    </t>
  </si>
  <si>
    <t xml:space="preserve">Walsh Keith       </t>
  </si>
  <si>
    <t xml:space="preserve">Triona Curran </t>
  </si>
  <si>
    <t xml:space="preserve">Standard Life </t>
  </si>
  <si>
    <t xml:space="preserve">PRSA SP </t>
  </si>
  <si>
    <t>1,646.53</t>
  </si>
  <si>
    <t>Agency No.</t>
  </si>
  <si>
    <t>Policy No.</t>
  </si>
  <si>
    <t>Product Type / Description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</si>
  <si>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</si>
  <si>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</si>
  <si>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</si>
  <si>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</si>
  <si>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</si>
  <si>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</si>
  <si>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</si>
  <si>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</si>
  <si>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</si>
  <si>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</si>
  <si>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</si>
  <si>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</si>
  <si>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</si>
  <si>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Adjustments</t>
  </si>
  <si>
    <t>Scheme Ref.</t>
  </si>
  <si>
    <t>0026718I</t>
  </si>
  <si>
    <t>New Ireland ARF</t>
  </si>
  <si>
    <t>Mr Philip Parker</t>
  </si>
  <si>
    <t>188.09</t>
  </si>
  <si>
    <t>157.55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</si>
  <si>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</si>
  <si>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</si>
  <si>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</si>
  <si>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</si>
  <si>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</si>
  <si>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</si>
  <si>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</si>
  <si>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</si>
  <si>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</si>
  <si>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</si>
  <si>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</si>
  <si>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</si>
  <si>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</si>
  <si>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</si>
  <si>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</si>
  <si>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</si>
  <si>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</si>
  <si>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</si>
  <si>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</si>
  <si>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</si>
  <si>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</si>
  <si>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</si>
  <si>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</si>
  <si>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</si>
  <si>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</si>
  <si>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</si>
  <si>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</si>
  <si>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</si>
  <si>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</si>
  <si>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</si>
  <si>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</si>
  <si>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</si>
  <si>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</si>
  <si>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</si>
  <si>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</si>
  <si>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</si>
  <si>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80463817 </t>
  </si>
  <si>
    <t>R O'Neill </t>
  </si>
  <si>
    <t>Matrix ARF </t>
  </si>
  <si>
    <t>80795977 </t>
  </si>
  <si>
    <t>80811115 </t>
  </si>
  <si>
    <t>A Battigan </t>
  </si>
  <si>
    <t>80831021 </t>
  </si>
  <si>
    <t>80937016 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</si>
  <si>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</si>
  <si>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</si>
  <si>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</si>
  <si>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</si>
  <si>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</si>
  <si>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</si>
  <si>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</si>
  <si>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</si>
  <si>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81777788 </t>
  </si>
  <si>
    <t>C Luddy </t>
  </si>
  <si>
    <t>60530242 </t>
  </si>
  <si>
    <t>Therapie Medical Technology Limited </t>
  </si>
  <si>
    <t>81782045 </t>
  </si>
  <si>
    <t>C Loscher </t>
  </si>
  <si>
    <t>60530243 </t>
  </si>
  <si>
    <t>Therapie Fertility Limited </t>
  </si>
  <si>
    <t>81782081 </t>
  </si>
  <si>
    <t>P Monaghan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</si>
  <si>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</si>
  <si>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</si>
  <si>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</si>
  <si>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</si>
  <si>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</si>
  <si>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</si>
  <si>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</si>
  <si>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</si>
  <si>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</si>
  <si>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</si>
  <si>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</si>
  <si>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Variable Premium RAP AVC </t>
  </si>
  <si>
    <t>002 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</si>
  <si>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</si>
  <si>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</si>
  <si>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</si>
  <si>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</si>
  <si>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</si>
  <si>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</si>
  <si>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</si>
  <si>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</si>
  <si>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82694949 </t>
  </si>
  <si>
    <t>A McLeod </t>
  </si>
  <si>
    <t>82694968 </t>
  </si>
  <si>
    <t>82695033 </t>
  </si>
  <si>
    <t>V Zamboni </t>
  </si>
  <si>
    <t>82716516 </t>
  </si>
  <si>
    <t>B Howard </t>
  </si>
  <si>
    <t>82716893 </t>
  </si>
  <si>
    <t>82732445 </t>
  </si>
  <si>
    <t>B Catalunha de Oliveira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</si>
  <si>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</si>
  <si>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</si>
  <si>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</si>
  <si>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</si>
  <si>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</si>
  <si>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</si>
  <si>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</si>
  <si>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</si>
  <si>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</si>
  <si>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</si>
  <si>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</si>
  <si>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82733817 </t>
  </si>
  <si>
    <t>82770775 </t>
  </si>
  <si>
    <t>T Guilherme </t>
  </si>
  <si>
    <t>82851655 </t>
  </si>
  <si>
    <t>D Kelly </t>
  </si>
  <si>
    <t>82851717 </t>
  </si>
  <si>
    <t>T Behan </t>
  </si>
  <si>
    <t>82851744 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</si>
  <si>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</si>
  <si>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</si>
  <si>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</si>
  <si>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</si>
  <si>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</si>
  <si>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</si>
  <si>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</si>
  <si>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</si>
  <si>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</si>
  <si>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</si>
  <si>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</si>
  <si>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</si>
  <si>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</si>
  <si>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83857743 </t>
  </si>
  <si>
    <t>C Ni Mhaolagain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</si>
  <si>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</si>
  <si>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</si>
  <si>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</si>
  <si>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</si>
  <si>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</si>
  <si>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</si>
  <si>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</si>
  <si>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</si>
  <si>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</si>
  <si>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</si>
  <si>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</si>
  <si>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</si>
  <si>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</si>
  <si>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</si>
  <si>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</si>
  <si>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</si>
  <si>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</si>
  <si>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</si>
  <si>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</si>
  <si>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</si>
  <si>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</si>
  <si>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</si>
  <si>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</si>
  <si>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</si>
  <si>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</si>
  <si>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</si>
  <si>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</si>
  <si>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</si>
  <si>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</si>
  <si>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</si>
  <si>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</si>
  <si>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</si>
  <si>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</si>
  <si>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</si>
  <si>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</si>
  <si>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85913289 </t>
  </si>
  <si>
    <t>85916322 </t>
  </si>
  <si>
    <t>L Flanagan </t>
  </si>
  <si>
    <t>85916369 </t>
  </si>
  <si>
    <t>85927401 </t>
  </si>
  <si>
    <t>I D'Cruz </t>
  </si>
  <si>
    <t>86164465 </t>
  </si>
  <si>
    <t>86242945 </t>
  </si>
  <si>
    <t>C Mulligan </t>
  </si>
  <si>
    <t>86243048 </t>
  </si>
  <si>
    <t>A Stafford </t>
  </si>
  <si>
    <t>86243128 </t>
  </si>
  <si>
    <t>J O'Leary </t>
  </si>
  <si>
    <t>86243208 </t>
  </si>
  <si>
    <t>B Miller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</si>
  <si>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</si>
  <si>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</si>
  <si>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</si>
  <si>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</si>
  <si>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</si>
  <si>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</si>
  <si>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</si>
  <si>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</si>
  <si>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</si>
  <si>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</si>
  <si>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</si>
  <si>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17659746 </t>
  </si>
  <si>
    <t>31918 </t>
  </si>
  <si>
    <t>D Keogh </t>
  </si>
  <si>
    <t>Matrix Investment Bond 2003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</si>
  <si>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</si>
  <si>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</si>
  <si>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</si>
  <si>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</si>
  <si>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</si>
  <si>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</si>
  <si>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</si>
  <si>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</si>
  <si>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</si>
  <si>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</si>
  <si>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</si>
  <si>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</si>
  <si>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</si>
  <si>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</si>
  <si>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</si>
  <si>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</si>
  <si>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</si>
  <si>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</si>
  <si>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</si>
  <si>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</si>
  <si>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</si>
  <si>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</si>
  <si>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</si>
  <si>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</si>
  <si>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</si>
  <si>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</si>
  <si>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</si>
  <si>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</si>
  <si>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81659707 </t>
  </si>
  <si>
    <t>P Greene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</si>
  <si>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</si>
  <si>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</si>
  <si>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</si>
  <si>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</si>
  <si>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</si>
  <si>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</si>
  <si>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</si>
  <si>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</si>
  <si>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</si>
  <si>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</si>
  <si>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</si>
  <si>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</si>
  <si>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</si>
  <si>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</si>
  <si>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</si>
  <si>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</si>
  <si>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</si>
  <si>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</si>
  <si>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</si>
  <si>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</si>
  <si>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</si>
  <si>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</si>
  <si>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</si>
  <si>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</si>
  <si>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</si>
  <si>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</si>
  <si>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</si>
  <si>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</si>
  <si>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</si>
  <si>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</si>
  <si>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</si>
  <si>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</si>
  <si>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</si>
  <si>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</si>
  <si>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</si>
  <si>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</si>
  <si>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</si>
  <si>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</si>
  <si>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</si>
  <si>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</si>
  <si>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</si>
  <si>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</si>
  <si>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</si>
  <si>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</si>
  <si>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</si>
  <si>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</si>
  <si>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</si>
  <si>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</si>
  <si>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</si>
  <si>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</si>
  <si>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</si>
  <si>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</si>
  <si>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</si>
  <si>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</si>
  <si>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</si>
  <si>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</si>
  <si>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</si>
  <si>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</si>
  <si>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</si>
  <si>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</si>
  <si>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</si>
  <si>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</si>
  <si>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</si>
  <si>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</si>
  <si>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</si>
  <si>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</si>
  <si>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</si>
  <si>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</si>
  <si>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</si>
  <si>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</si>
  <si>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</si>
  <si>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</si>
  <si>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</si>
  <si>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</si>
  <si>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</si>
  <si>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</si>
  <si>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</si>
  <si>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</si>
  <si>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</si>
  <si>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</si>
  <si>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</si>
  <si>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</si>
  <si>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</si>
  <si>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</si>
  <si>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</si>
  <si>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</si>
  <si>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</si>
  <si>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</si>
  <si>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</si>
  <si>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</si>
  <si>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</si>
  <si>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</si>
  <si>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</si>
  <si>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</si>
  <si>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</si>
  <si>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</si>
  <si>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</si>
  <si>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</si>
  <si>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</si>
  <si>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</si>
  <si>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</si>
  <si>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</si>
  <si>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</si>
  <si>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</si>
  <si>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</si>
  <si>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</si>
  <si>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</si>
  <si>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</si>
  <si>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</si>
  <si>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</si>
  <si>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</si>
  <si>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</si>
  <si>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</si>
  <si>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</si>
  <si>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</si>
  <si>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</si>
  <si>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</si>
  <si>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</si>
  <si>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</si>
  <si>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</si>
  <si>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</si>
  <si>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</si>
  <si>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</si>
  <si>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</si>
  <si>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</si>
  <si>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</si>
  <si>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</si>
  <si>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</si>
  <si>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</si>
  <si>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</si>
  <si>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</si>
  <si>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</si>
  <si>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</si>
  <si>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</si>
  <si>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</si>
  <si>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</si>
  <si>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</si>
  <si>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</si>
  <si>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</si>
  <si>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</si>
  <si>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</si>
  <si>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</si>
  <si>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</si>
  <si>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</si>
  <si>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</si>
  <si>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85670861 </t>
  </si>
  <si>
    <t>E Gutsal </t>
  </si>
  <si>
    <t>85694693 </t>
  </si>
  <si>
    <t>K Mccafferty </t>
  </si>
  <si>
    <t>85696257 </t>
  </si>
  <si>
    <t>N O'Keeffe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</si>
  <si>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</si>
  <si>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</si>
  <si>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</si>
  <si>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</si>
  <si>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</si>
  <si>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</si>
  <si>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</si>
  <si>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</si>
  <si>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</si>
  <si>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</si>
  <si>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Non-Standard SP PRSA </t>
  </si>
  <si>
    <t>85942343 </t>
  </si>
  <si>
    <t>U Cox </t>
  </si>
  <si>
    <t>Non-Standard AVC SP PRSA </t>
  </si>
  <si>
    <t>85950094 </t>
  </si>
  <si>
    <t>85963078 </t>
  </si>
  <si>
    <t>F Ward </t>
  </si>
  <si>
    <t>86001295 </t>
  </si>
  <si>
    <t>86019341 </t>
  </si>
  <si>
    <t>M Granville </t>
  </si>
  <si>
    <t>86019501 </t>
  </si>
  <si>
    <t>86160826 </t>
  </si>
  <si>
    <t>86260671 </t>
  </si>
  <si>
    <t>D Walshe </t>
  </si>
  <si>
    <t>Non-Standard AP PRSA </t>
  </si>
  <si>
    <t>80976871 </t>
  </si>
  <si>
    <t>81255853 </t>
  </si>
  <si>
    <t>A Roche </t>
  </si>
  <si>
    <t>81259572 </t>
  </si>
  <si>
    <t>G O'Neill </t>
  </si>
  <si>
    <t>81437771 </t>
  </si>
  <si>
    <t>81902886 </t>
  </si>
  <si>
    <t>A Cassidy </t>
  </si>
  <si>
    <t>81964061 </t>
  </si>
  <si>
    <t>G Gannon </t>
  </si>
  <si>
    <t>82170093 </t>
  </si>
  <si>
    <t>82170128 </t>
  </si>
  <si>
    <t>82193418 </t>
  </si>
  <si>
    <t>D Fioravanti </t>
  </si>
  <si>
    <t>82301396 </t>
  </si>
  <si>
    <t>S Kinsella </t>
  </si>
  <si>
    <t>82793644 </t>
  </si>
  <si>
    <t>O Delaney </t>
  </si>
  <si>
    <t>82862421 </t>
  </si>
  <si>
    <t>83038428 </t>
  </si>
  <si>
    <t>P Mitton </t>
  </si>
  <si>
    <t>83074085 </t>
  </si>
  <si>
    <t>L ONeill </t>
  </si>
  <si>
    <t>83310061 </t>
  </si>
  <si>
    <t>83411368 </t>
  </si>
  <si>
    <t>84240421 </t>
  </si>
  <si>
    <t>84552773 </t>
  </si>
  <si>
    <t>D O'Reilly </t>
  </si>
  <si>
    <t>84739254 </t>
  </si>
  <si>
    <t>85914698 </t>
  </si>
  <si>
    <t>L Gormley </t>
  </si>
  <si>
    <t>86001089 </t>
  </si>
  <si>
    <t>L McGrath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</si>
  <si>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</si>
  <si>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</si>
  <si>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</si>
  <si>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</si>
  <si>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</si>
  <si>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</si>
  <si>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</si>
  <si>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86046968 </t>
  </si>
  <si>
    <t>86165551 </t>
  </si>
  <si>
    <t>Single Prem AVC Pension </t>
  </si>
  <si>
    <t>004 </t>
  </si>
  <si>
    <t>86182879 </t>
  </si>
  <si>
    <t>D Nolan </t>
  </si>
  <si>
    <t>Contract Issue </t>
  </si>
  <si>
    <t>60544391 </t>
  </si>
  <si>
    <t>Sharp Alarms Limited GPRSA </t>
  </si>
  <si>
    <t>86185691 </t>
  </si>
  <si>
    <t>T Nolan </t>
  </si>
  <si>
    <t>86185752 </t>
  </si>
  <si>
    <t>T Shields </t>
  </si>
  <si>
    <t>86185814 </t>
  </si>
  <si>
    <t>R Shields </t>
  </si>
  <si>
    <t>80792646 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</si>
  <si>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</si>
  <si>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</si>
  <si>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</si>
  <si>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</si>
  <si>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</si>
  <si>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</si>
  <si>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</si>
  <si>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85965867 </t>
  </si>
  <si>
    <t>003 </t>
  </si>
  <si>
    <t>86277041 </t>
  </si>
  <si>
    <t>J O'Donnell </t>
  </si>
  <si>
    <t>ABC12459</t>
  </si>
  <si>
    <t>Joint Life</t>
  </si>
  <si>
    <t>Shaw L, Mrs</t>
  </si>
  <si>
    <t>Bon Adv Com</t>
  </si>
  <si>
    <t>Init Adv Com</t>
  </si>
  <si>
    <t>Single Life</t>
  </si>
  <si>
    <t>Trimble E, Ms</t>
  </si>
  <si>
    <t>Bonus Comm</t>
  </si>
  <si>
    <t>Doyle K, Miss</t>
  </si>
  <si>
    <t>Kumarpal S, Miss</t>
  </si>
  <si>
    <t>Downs P, Mr</t>
  </si>
  <si>
    <t>Meeran M, Mr</t>
  </si>
  <si>
    <t>Rigney A, Mr</t>
  </si>
  <si>
    <t>McAuley D, Mr</t>
  </si>
  <si>
    <t>Kiely R, Mrs</t>
  </si>
  <si>
    <t>Rice A, Mrs</t>
  </si>
  <si>
    <t>Gouveia A, Ms</t>
  </si>
  <si>
    <t>Harper R, Mr</t>
  </si>
  <si>
    <t>Bonke F, Mrs</t>
  </si>
  <si>
    <t>Doran D, Miss</t>
  </si>
  <si>
    <t>Thorne A, Mr</t>
  </si>
  <si>
    <t>Campbell K, Miss</t>
  </si>
  <si>
    <t>Dunne N, Miss</t>
  </si>
  <si>
    <t>Heffernan M, Mr</t>
  </si>
  <si>
    <t>Hartnett E, Mrs</t>
  </si>
  <si>
    <t>Devlin R, Miss</t>
  </si>
  <si>
    <t>Pernia Nino J, Mr</t>
  </si>
  <si>
    <t>Lee J, Mr</t>
  </si>
  <si>
    <t>Walsh M, Mr</t>
  </si>
  <si>
    <t>McCarthy C, Mr</t>
  </si>
  <si>
    <t>Naughton N, Mr</t>
  </si>
  <si>
    <t>Moloney S, Ms</t>
  </si>
  <si>
    <t>Hand N, Mr</t>
  </si>
  <si>
    <t>Jacob B, Mr</t>
  </si>
  <si>
    <t>Farrell H, Miss</t>
  </si>
  <si>
    <t>Derrane O, Miss</t>
  </si>
  <si>
    <t>Cushen B, Mr</t>
  </si>
  <si>
    <t>Kidney T, Miss</t>
  </si>
  <si>
    <t>Cartwright E, Miss</t>
  </si>
  <si>
    <t>Lynagh N, Ms</t>
  </si>
  <si>
    <t>Looi C, Miss</t>
  </si>
  <si>
    <t>Coughlan N, Mr</t>
  </si>
  <si>
    <t>Carberry G, Miss</t>
  </si>
  <si>
    <t>Skinnader N, Mr</t>
  </si>
  <si>
    <t>Fanous L, Mr</t>
  </si>
  <si>
    <t>Lyster P, Mr</t>
  </si>
  <si>
    <t>Harty G, Mr</t>
  </si>
  <si>
    <t>Gainsford A, Miss</t>
  </si>
  <si>
    <t>Duffy S, Miss</t>
  </si>
  <si>
    <t>Loy A, Miss</t>
  </si>
  <si>
    <t>Keane A, Mr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</si>
  <si>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</si>
  <si>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</si>
  <si>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</si>
  <si>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</si>
  <si>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</si>
  <si>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</si>
  <si>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Agent (FPMS)</t>
  </si>
  <si>
    <t>ABC12354</t>
  </si>
  <si>
    <t>Buckley A, Mr</t>
  </si>
  <si>
    <t>Mehanna R, Ms</t>
  </si>
  <si>
    <t>Reilly D, Mr</t>
  </si>
  <si>
    <t>Renew. Agent Ch</t>
  </si>
  <si>
    <t>McGuinness R, Mr</t>
  </si>
  <si>
    <t>Battigan A, Mrs</t>
  </si>
  <si>
    <t>Tooher H, Ms</t>
  </si>
  <si>
    <t>Jacob Y, Ms</t>
  </si>
  <si>
    <t>O'Reilly C, Ms</t>
  </si>
  <si>
    <t>Fikert K, Mr</t>
  </si>
  <si>
    <t>Cox U, Ms</t>
  </si>
  <si>
    <t>Coppola S, Mr</t>
  </si>
  <si>
    <t>Hill N, Mrs</t>
  </si>
  <si>
    <t>Bradley E, Mrs</t>
  </si>
  <si>
    <t>Donnellon C, Miss</t>
  </si>
  <si>
    <t>McGinn E, Ms</t>
  </si>
  <si>
    <t>Kadic N, Ms</t>
  </si>
  <si>
    <t>Leydon M, Mr</t>
  </si>
  <si>
    <t>McCabe E, Ms</t>
  </si>
  <si>
    <t>O'Shea-Collins C, Ms</t>
  </si>
  <si>
    <t>Biggs G, Mr</t>
  </si>
  <si>
    <t>Fitzgerald S, Mr</t>
  </si>
  <si>
    <t>Colllins A, Mrs</t>
  </si>
  <si>
    <t>Browne O, Mr</t>
  </si>
  <si>
    <t>Wall S, Mr</t>
  </si>
  <si>
    <t>Turnbull S, Ms</t>
  </si>
  <si>
    <t>Hill S, Mr</t>
  </si>
  <si>
    <t>Martin S, Mr</t>
  </si>
  <si>
    <t>Millar C, Mrs</t>
  </si>
  <si>
    <t>Dunne P, Mr</t>
  </si>
  <si>
    <t>Collins A, Mrs</t>
  </si>
  <si>
    <t>Cotter B, Mr</t>
  </si>
  <si>
    <t>Lopes De Camargos Ne</t>
  </si>
  <si>
    <t>Cusack P, Mr</t>
  </si>
  <si>
    <t>Reilly T, Mr</t>
  </si>
  <si>
    <t>O'Connor R, Ms</t>
  </si>
  <si>
    <t>O'Meara J, Ms</t>
  </si>
  <si>
    <t>ITC</t>
  </si>
  <si>
    <t>830.34</t>
  </si>
  <si>
    <t xml:space="preserve">Daniel Nolan </t>
  </si>
  <si>
    <t>Zurich</t>
  </si>
  <si>
    <t>200</t>
  </si>
  <si>
    <t>Thomas Nolan</t>
  </si>
  <si>
    <t xml:space="preserve">Ross Shields </t>
  </si>
  <si>
    <t xml:space="preserve">Tori Shields </t>
  </si>
  <si>
    <t>Total Initial</t>
  </si>
  <si>
    <t xml:space="preserve">Total Trail/Renewal </t>
  </si>
  <si>
    <t>Elkstone on WriteNow System</t>
  </si>
  <si>
    <t>16256.61</t>
  </si>
  <si>
    <t>€1,054,489.70</t>
  </si>
  <si>
    <t>€37,232.58</t>
  </si>
  <si>
    <t>€19,033.87</t>
  </si>
  <si>
    <t>€56,266.45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</si>
</sst>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;[Red]\-&quot;€&quot;#,##0.00"/>
  </numFmts>
  <fonts count="1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0"/>
      <name val="Tahoma"/>
      <family val="2"/>
    </font>
    <font>
      <b/>
      <sz val="11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left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4" fontId="16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14" fontId="3" fillId="0" borderId="0" xfId="0" applyNumberFormat="1" applyFont="1"/>
    <xf numFmtId="0" fontId="13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8" fontId="1" fillId="0" borderId="0" xfId="0" applyNumberFormat="1" applyFont="1"/>
    <xf numFmtId="4" fontId="16" fillId="2" borderId="1" xfId="0" applyNumberFormat="1" applyFont="1" applyFill="1" applyBorder="1" applyAlignment="1">
      <alignment wrapText="1"/>
    </xf>
    <xf numFmtId="0" fontId="2" fillId="0" borderId="0" xfId="0" applyFont="1"/>
    <xf numFmtId="0" fontId="1" fillId="0" borderId="0" xfId="0" applyFont="1"/>
    <xf numFmtId="0" fontId="6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8" fontId="17" fillId="0" borderId="0" xfId="0" applyNumberFormat="1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157407</xdr:colOff>
      <xdr:row>34</xdr:row>
      <xdr:rowOff>15090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C57B44-43E2-895D-3CBE-43F6C452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2857" cy="62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127000</xdr:rowOff>
    </xdr:from>
    <xdr:to>
      <xdr:col>23</xdr:col>
      <xdr:colOff>7566</xdr:colOff>
      <xdr:row>41</xdr:row>
      <xdr:rowOff>75286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9978A5-71E9-EC88-C1D6-B35DDAE82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1150"/>
          <a:ext cx="15666666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198628</xdr:colOff>
      <xdr:row>56</xdr:row>
      <xdr:rowOff>163790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9363C-006A-E250-C9B2-9390654C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71428" cy="10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5"/>
  <sheetViews>
    <sheetView tabSelected="1" topLeftCell="A16" workbookViewId="0">
      <selection activeCell="I27" sqref="I27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/>
      <c r="G1" s="17"/>
      <c r="H1" s="17"/>
    </row>
    <row r="2" spans="1:8" x14ac:dyDescent="0.35">
      <c r="A2" s="30" t="s">
        <v>251</v>
      </c>
      <c r="B2" s="17" t="s">
        <v>252</v>
      </c>
      <c r="C2" s="17" t="s">
        <v>11</v>
      </c>
      <c r="D2" s="30" t="s">
        <v>253</v>
      </c>
      <c r="E2" s="38" t="s">
        <v>254</v>
      </c>
      <c r="F2" s="17"/>
      <c r="G2" s="17"/>
      <c r="H2" s="17"/>
    </row>
    <row r="3" spans="1:8" x14ac:dyDescent="0.35">
      <c r="A3" s="30" t="s">
        <v>255</v>
      </c>
      <c r="B3" s="17" t="s">
        <v>252</v>
      </c>
      <c r="C3" s="17" t="s">
        <v>11</v>
      </c>
      <c r="D3" s="30" t="s">
        <v>253</v>
      </c>
      <c r="E3" s="38" t="s">
        <v>254</v>
      </c>
      <c r="F3" s="17"/>
      <c r="G3" s="17"/>
      <c r="H3" s="17"/>
    </row>
    <row r="4" spans="1:8" x14ac:dyDescent="0.35">
      <c r="A4" s="30" t="s">
        <v>256</v>
      </c>
      <c r="B4" s="17" t="s">
        <v>252</v>
      </c>
      <c r="C4" s="17" t="s">
        <v>11</v>
      </c>
      <c r="D4" s="30" t="s">
        <v>257</v>
      </c>
      <c r="E4" s="38" t="s">
        <v>258</v>
      </c>
      <c r="F4" s="17"/>
      <c r="G4" s="17"/>
      <c r="H4" s="17"/>
    </row>
    <row r="5" spans="1:8" x14ac:dyDescent="0.35">
      <c r="A5" s="30" t="s">
        <v>259</v>
      </c>
      <c r="B5" s="17" t="s">
        <v>260</v>
      </c>
      <c r="C5" s="17" t="s">
        <v>11</v>
      </c>
      <c r="D5" s="30" t="s">
        <v>261</v>
      </c>
      <c r="E5" s="34" t="s">
        <v>262</v>
      </c>
      <c r="F5" s="17"/>
      <c r="G5" s="17"/>
      <c r="H5" s="17"/>
    </row>
    <row r="6" spans="1:8" x14ac:dyDescent="0.35">
      <c r="A6" s="30" t="s">
        <v>263</v>
      </c>
      <c r="B6" s="17" t="s">
        <v>260</v>
      </c>
      <c r="C6" s="17" t="s">
        <v>11</v>
      </c>
      <c r="D6" s="17" t="s">
        <v>264</v>
      </c>
      <c r="E6" s="34" t="s">
        <v>941</v>
      </c>
      <c r="F6" s="17"/>
      <c r="G6" s="17"/>
      <c r="H6" s="17"/>
    </row>
    <row r="7" spans="1:8" x14ac:dyDescent="0.35">
      <c r="A7" s="30" t="s">
        <v>265</v>
      </c>
      <c r="B7" s="17" t="s">
        <v>252</v>
      </c>
      <c r="C7" s="17" t="s">
        <v>11</v>
      </c>
      <c r="D7" s="17" t="s">
        <v>266</v>
      </c>
      <c r="E7" s="34" t="s">
        <v>267</v>
      </c>
      <c r="F7" s="17"/>
      <c r="G7" s="17"/>
      <c r="H7" s="17"/>
    </row>
    <row r="8" spans="1:8" x14ac:dyDescent="0.35">
      <c r="A8" s="30" t="s">
        <v>268</v>
      </c>
      <c r="B8" s="17" t="s">
        <v>269</v>
      </c>
      <c r="C8" s="17" t="s">
        <v>11</v>
      </c>
      <c r="D8" s="17" t="s">
        <v>270</v>
      </c>
      <c r="E8" s="34" t="s">
        <v>271</v>
      </c>
      <c r="F8" s="17"/>
      <c r="G8" s="17"/>
      <c r="H8" s="17"/>
    </row>
    <row r="9" spans="1:8" x14ac:dyDescent="0.35">
      <c r="A9" s="30" t="s">
        <v>272</v>
      </c>
      <c r="B9" s="17" t="s">
        <v>252</v>
      </c>
      <c r="C9" s="17" t="s">
        <v>11</v>
      </c>
      <c r="D9" s="17" t="s">
        <v>253</v>
      </c>
      <c r="E9" s="34" t="s">
        <v>273</v>
      </c>
      <c r="F9" s="17"/>
      <c r="G9" s="17"/>
      <c r="H9" s="17"/>
    </row>
    <row r="10" spans="1:8" x14ac:dyDescent="0.35">
      <c r="A10" s="30" t="s">
        <v>274</v>
      </c>
      <c r="B10" s="17" t="s">
        <v>269</v>
      </c>
      <c r="C10" s="17" t="s">
        <v>11</v>
      </c>
      <c r="D10" s="17" t="s">
        <v>275</v>
      </c>
      <c r="E10" s="34" t="s">
        <v>276</v>
      </c>
      <c r="F10" s="17"/>
      <c r="G10" s="17"/>
      <c r="H10" s="17"/>
    </row>
    <row r="11" spans="1:8" x14ac:dyDescent="0.35">
      <c r="A11" s="30" t="s">
        <v>352</v>
      </c>
      <c r="B11" s="17" t="s">
        <v>260</v>
      </c>
      <c r="C11" s="17" t="s">
        <v>353</v>
      </c>
      <c r="D11" s="30" t="s">
        <v>354</v>
      </c>
      <c r="E11" s="48">
        <v>2338.9899999999998</v>
      </c>
      <c r="F11" s="17"/>
      <c r="G11" s="17"/>
      <c r="H11" s="17"/>
    </row>
    <row r="12" spans="1:8" x14ac:dyDescent="0.35">
      <c r="A12" s="30" t="s">
        <v>942</v>
      </c>
      <c r="B12" s="17" t="s">
        <v>260</v>
      </c>
      <c r="C12" s="17" t="s">
        <v>943</v>
      </c>
      <c r="D12" s="17" t="s">
        <v>354</v>
      </c>
      <c r="E12" s="38" t="s">
        <v>944</v>
      </c>
      <c r="F12" s="17"/>
      <c r="G12" s="17"/>
      <c r="H12" s="17"/>
    </row>
    <row r="13" spans="1:8" x14ac:dyDescent="0.35">
      <c r="A13" s="30" t="s">
        <v>945</v>
      </c>
      <c r="B13" s="17" t="s">
        <v>260</v>
      </c>
      <c r="C13" s="17" t="s">
        <v>943</v>
      </c>
      <c r="D13" s="17" t="s">
        <v>354</v>
      </c>
      <c r="E13" s="38" t="s">
        <v>944</v>
      </c>
      <c r="F13" s="17"/>
      <c r="G13" s="17"/>
      <c r="H13" s="17"/>
    </row>
    <row r="14" spans="1:8" x14ac:dyDescent="0.35">
      <c r="A14" s="30" t="s">
        <v>946</v>
      </c>
      <c r="B14" s="17" t="s">
        <v>260</v>
      </c>
      <c r="C14" s="17" t="s">
        <v>943</v>
      </c>
      <c r="D14" s="17" t="s">
        <v>354</v>
      </c>
      <c r="E14" s="38" t="s">
        <v>944</v>
      </c>
      <c r="F14" s="17"/>
      <c r="G14" s="17"/>
      <c r="H14" s="17"/>
    </row>
    <row r="15" spans="1:8" x14ac:dyDescent="0.35">
      <c r="A15" s="30" t="s">
        <v>947</v>
      </c>
      <c r="B15" s="17" t="s">
        <v>260</v>
      </c>
      <c r="C15" s="17" t="s">
        <v>943</v>
      </c>
      <c r="D15" s="17" t="s">
        <v>354</v>
      </c>
      <c r="E15" s="38" t="s">
        <v>944</v>
      </c>
      <c r="F15" s="17"/>
      <c r="G15" s="17"/>
      <c r="H15" s="17"/>
    </row>
    <row r="16" spans="1:8" x14ac:dyDescent="0.35">
      <c r="A16" s="30"/>
      <c r="B16" s="17"/>
      <c r="C16" s="17"/>
      <c r="D16" s="30"/>
      <c r="E16" s="34" t="s">
        <v>951</v>
      </c>
      <c r="F16" s="17"/>
      <c r="G16" s="17"/>
      <c r="H16" s="17"/>
    </row>
    <row r="17" spans="1:8" x14ac:dyDescent="0.35">
      <c r="A17" s="30"/>
      <c r="B17" s="17"/>
      <c r="C17" s="17"/>
      <c r="D17" s="30"/>
      <c r="E17" s="34"/>
      <c r="F17" s="17"/>
      <c r="G17" s="17"/>
      <c r="H17" s="17"/>
    </row>
    <row r="18" spans="1:8" x14ac:dyDescent="0.35">
      <c r="A18" s="16" t="s">
        <v>7</v>
      </c>
      <c r="B18" s="16"/>
      <c r="C18" s="16" t="s">
        <v>8</v>
      </c>
      <c r="D18" s="16" t="s">
        <v>9</v>
      </c>
      <c r="E18" s="56">
        <v>20975.97</v>
      </c>
      <c r="F18" s="17"/>
      <c r="G18" s="17"/>
      <c r="H18" s="17"/>
    </row>
    <row r="19" spans="1:8" x14ac:dyDescent="0.35">
      <c r="A19" s="17"/>
      <c r="B19" s="17"/>
      <c r="C19" s="17"/>
      <c r="D19" s="17"/>
      <c r="E19" s="18"/>
      <c r="F19" s="17"/>
      <c r="G19" s="17"/>
      <c r="H19" s="17"/>
    </row>
    <row r="20" spans="1:8" x14ac:dyDescent="0.35">
      <c r="A20" s="17"/>
      <c r="B20" s="17"/>
      <c r="C20" s="17"/>
      <c r="D20" s="19" t="s">
        <v>33</v>
      </c>
      <c r="E20" s="20" t="s">
        <v>953</v>
      </c>
      <c r="F20" s="17"/>
      <c r="G20" s="29"/>
      <c r="H20" s="17"/>
    </row>
    <row r="21" spans="1:8" x14ac:dyDescent="0.35">
      <c r="A21" s="16" t="s">
        <v>10</v>
      </c>
      <c r="B21" s="17"/>
      <c r="C21" s="17"/>
      <c r="D21" s="17"/>
      <c r="E21" s="29"/>
      <c r="F21" s="17"/>
      <c r="G21" s="17"/>
      <c r="H21" s="17"/>
    </row>
    <row r="22" spans="1:8" x14ac:dyDescent="0.35">
      <c r="A22" s="17" t="s">
        <v>11</v>
      </c>
      <c r="B22" s="23">
        <v>7116.24</v>
      </c>
      <c r="C22" s="17"/>
      <c r="D22" s="17"/>
      <c r="E22" s="29"/>
      <c r="F22" s="17"/>
      <c r="G22" s="17"/>
      <c r="H22" s="17"/>
    </row>
    <row r="23" spans="1:8" x14ac:dyDescent="0.35">
      <c r="A23" s="17" t="s">
        <v>5</v>
      </c>
      <c r="B23" s="27">
        <v>7395.46</v>
      </c>
      <c r="C23" s="17"/>
      <c r="D23" s="17"/>
      <c r="E23" s="29"/>
      <c r="F23" s="17"/>
      <c r="G23" s="17"/>
      <c r="H23" s="17"/>
    </row>
    <row r="24" spans="1:8" x14ac:dyDescent="0.35">
      <c r="A24" s="17" t="s">
        <v>6</v>
      </c>
      <c r="B24" s="18" t="s">
        <v>355</v>
      </c>
      <c r="C24" s="17"/>
      <c r="D24" s="17"/>
      <c r="E24" s="29"/>
      <c r="F24" s="17"/>
      <c r="G24" s="17"/>
      <c r="H24" s="17"/>
    </row>
    <row r="25" spans="1:8" x14ac:dyDescent="0.35">
      <c r="A25" s="17" t="s">
        <v>12</v>
      </c>
      <c r="B25" s="18" t="s">
        <v>378</v>
      </c>
      <c r="C25" s="17"/>
      <c r="D25" s="17"/>
      <c r="E25" s="29"/>
      <c r="F25" s="17"/>
      <c r="G25" s="17"/>
      <c r="H25" s="17"/>
    </row>
    <row r="26" spans="1:8" x14ac:dyDescent="0.35">
      <c r="A26" s="17" t="s">
        <v>13</v>
      </c>
      <c r="B26" s="8">
        <v>777.45</v>
      </c>
      <c r="C26" s="17"/>
      <c r="D26" s="17"/>
      <c r="E26" s="29"/>
      <c r="F26" s="17"/>
      <c r="G26" s="17"/>
      <c r="H26" s="17"/>
    </row>
    <row r="27" spans="1:8" x14ac:dyDescent="0.35">
      <c r="A27" s="17" t="s">
        <v>14</v>
      </c>
      <c r="B27" s="18" t="s">
        <v>277</v>
      </c>
      <c r="C27" s="17"/>
      <c r="D27" s="17"/>
      <c r="E27" s="29"/>
      <c r="F27" s="17"/>
      <c r="G27" s="17"/>
      <c r="H27" s="17"/>
    </row>
    <row r="28" spans="1:8" x14ac:dyDescent="0.35">
      <c r="A28" s="17" t="s">
        <v>31</v>
      </c>
      <c r="B28" s="18" t="s">
        <v>377</v>
      </c>
      <c r="C28" s="17"/>
      <c r="D28" s="55"/>
      <c r="E28" s="55"/>
      <c r="F28" s="55"/>
      <c r="G28" s="17"/>
      <c r="H28" s="17"/>
    </row>
    <row r="29" spans="1:8" x14ac:dyDescent="0.35">
      <c r="A29" s="17" t="s">
        <v>940</v>
      </c>
      <c r="B29" s="28">
        <v>713.44</v>
      </c>
      <c r="C29" s="17"/>
      <c r="D29" s="19" t="s">
        <v>15</v>
      </c>
      <c r="E29" s="20" t="s">
        <v>954</v>
      </c>
      <c r="F29" s="17"/>
      <c r="G29" s="17"/>
      <c r="H29" s="17"/>
    </row>
    <row r="30" spans="1:8" x14ac:dyDescent="0.35">
      <c r="A30" s="17"/>
      <c r="B30" s="17"/>
      <c r="C30" s="17"/>
      <c r="D30" s="17"/>
      <c r="E30" s="29"/>
      <c r="F30" s="17"/>
      <c r="G30" s="29"/>
      <c r="H30" s="17"/>
    </row>
    <row r="31" spans="1:8" x14ac:dyDescent="0.35">
      <c r="A31" s="17"/>
      <c r="B31" s="17"/>
      <c r="C31" s="17"/>
      <c r="D31" s="19" t="s">
        <v>34</v>
      </c>
      <c r="E31" s="20" t="s">
        <v>955</v>
      </c>
      <c r="F31" s="17"/>
      <c r="G31" s="17"/>
      <c r="H31" s="17"/>
    </row>
    <row r="32" spans="1:8" x14ac:dyDescent="0.35">
      <c r="A32" s="17"/>
      <c r="B32" s="17"/>
      <c r="C32" s="17"/>
      <c r="D32" s="17"/>
      <c r="E32" s="29"/>
      <c r="F32" s="17"/>
      <c r="G32" s="17"/>
      <c r="H32" s="17"/>
    </row>
    <row r="33" spans="1:8" x14ac:dyDescent="0.35">
      <c r="A33" s="17"/>
      <c r="B33" s="17"/>
      <c r="C33" s="17"/>
      <c r="D33" s="19" t="s">
        <v>36</v>
      </c>
      <c r="E33" s="20" t="s">
        <v>212</v>
      </c>
      <c r="F33" s="17"/>
      <c r="G33" s="17"/>
      <c r="H33" s="17"/>
    </row>
    <row r="34" spans="1:8" x14ac:dyDescent="0.35">
      <c r="A34" s="17"/>
      <c r="B34" s="17"/>
      <c r="C34" s="17"/>
      <c r="D34" s="17"/>
      <c r="E34" s="29"/>
      <c r="F34" s="17"/>
      <c r="G34" s="17"/>
      <c r="H34" s="17"/>
    </row>
    <row r="35" spans="1:8" x14ac:dyDescent="0.35">
      <c r="A35" s="55"/>
      <c r="B35" s="55"/>
      <c r="C35" s="55"/>
      <c r="D35" s="36" t="s">
        <v>37</v>
      </c>
      <c r="E35" s="37" t="s">
        <v>952</v>
      </c>
      <c r="F35" s="17"/>
      <c r="G35" s="55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Q178"/>
  <sheetViews>
    <sheetView topLeftCell="F18" workbookViewId="0">
      <selection activeCell="N40" sqref="N40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17.453125" customWidth="1"/>
    <col min="5" max="5" width="20.7265625" customWidth="1"/>
    <col min="6" max="6" width="22.7265625" customWidth="1"/>
    <col min="7" max="7" width="24.1796875" customWidth="1"/>
    <col min="8" max="8" width="24.453125" customWidth="1"/>
    <col min="9" max="9" width="11.54296875" customWidth="1"/>
    <col min="10" max="10" width="11.7265625" customWidth="1"/>
    <col min="11" max="11" width="10.54296875" customWidth="1"/>
    <col min="12" max="12" width="15.08984375" customWidth="1"/>
    <col min="13" max="13" width="20.90625" customWidth="1"/>
    <col min="14" max="14" width="15.54296875" customWidth="1"/>
    <col min="67" max="67" width="14.54296875" customWidth="1"/>
    <col min="71" max="71" width="19.6328125" customWidth="1"/>
    <col min="72" max="72" width="15.08984375" customWidth="1"/>
    <col min="74" max="74" width="23.08984375" customWidth="1"/>
    <col min="75" max="75" width="14.6328125" customWidth="1"/>
    <col min="76" max="76" width="18.36328125" customWidth="1"/>
    <col min="79" max="79" width="13.7265625" customWidth="1"/>
    <col min="80" max="80" width="26.90625" customWidth="1"/>
    <col min="82" max="82" width="16.7265625" customWidth="1"/>
  </cols>
  <sheetData>
    <row r="1" spans="1:16" x14ac:dyDescent="0.35">
      <c r="A1" t="s">
        <v>51</v>
      </c>
      <c r="B1" t="s">
        <v>52</v>
      </c>
      <c r="C1" t="s">
        <v>53</v>
      </c>
      <c r="D1" t="s">
        <v>250</v>
      </c>
      <c r="E1" t="s">
        <v>54</v>
      </c>
      <c r="F1" t="s">
        <v>55</v>
      </c>
      <c r="G1" t="s">
        <v>56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  <c r="P1" t="s">
        <v>65</v>
      </c>
    </row>
    <row r="2" spans="1:16" x14ac:dyDescent="0.35">
      <c r="A2">
        <v>21162</v>
      </c>
      <c r="B2" t="s">
        <v>75</v>
      </c>
      <c r="E2" t="s">
        <v>76</v>
      </c>
      <c r="G2">
        <v>94470707</v>
      </c>
      <c r="H2" t="s">
        <v>77</v>
      </c>
      <c r="I2" s="5">
        <v>45706</v>
      </c>
      <c r="J2" s="5">
        <v>43875</v>
      </c>
      <c r="L2" t="s">
        <v>46</v>
      </c>
      <c r="N2" t="s">
        <v>69</v>
      </c>
      <c r="O2">
        <v>6.14</v>
      </c>
      <c r="P2" t="s">
        <v>70</v>
      </c>
    </row>
    <row r="3" spans="1:16" x14ac:dyDescent="0.35">
      <c r="A3">
        <v>21162</v>
      </c>
      <c r="B3" t="s">
        <v>78</v>
      </c>
      <c r="E3" t="s">
        <v>79</v>
      </c>
      <c r="G3">
        <v>36960292</v>
      </c>
      <c r="H3" t="s">
        <v>80</v>
      </c>
      <c r="I3" s="5">
        <v>45706</v>
      </c>
      <c r="J3" s="5">
        <v>44151</v>
      </c>
      <c r="L3" t="s">
        <v>46</v>
      </c>
      <c r="N3" t="s">
        <v>69</v>
      </c>
      <c r="O3">
        <v>49.76</v>
      </c>
      <c r="P3" t="s">
        <v>70</v>
      </c>
    </row>
    <row r="4" spans="1:16" x14ac:dyDescent="0.35">
      <c r="A4">
        <v>21162</v>
      </c>
      <c r="B4" t="s">
        <v>66</v>
      </c>
      <c r="E4" t="s">
        <v>72</v>
      </c>
      <c r="G4">
        <v>94426635</v>
      </c>
      <c r="H4" t="s">
        <v>68</v>
      </c>
      <c r="I4" s="5">
        <v>45699</v>
      </c>
      <c r="J4" s="5">
        <v>43781</v>
      </c>
      <c r="L4" t="s">
        <v>46</v>
      </c>
      <c r="N4" t="s">
        <v>69</v>
      </c>
      <c r="O4">
        <v>23.77</v>
      </c>
      <c r="P4" t="s">
        <v>70</v>
      </c>
    </row>
    <row r="5" spans="1:16" x14ac:dyDescent="0.35">
      <c r="A5">
        <v>21162</v>
      </c>
      <c r="B5" t="s">
        <v>66</v>
      </c>
      <c r="E5" t="s">
        <v>74</v>
      </c>
      <c r="G5">
        <v>94425094</v>
      </c>
      <c r="H5" t="s">
        <v>68</v>
      </c>
      <c r="I5" s="5">
        <v>45699</v>
      </c>
      <c r="J5" s="5">
        <v>43777</v>
      </c>
      <c r="L5" t="s">
        <v>46</v>
      </c>
      <c r="N5" t="s">
        <v>69</v>
      </c>
      <c r="O5">
        <v>71.19</v>
      </c>
      <c r="P5" t="s">
        <v>70</v>
      </c>
    </row>
    <row r="6" spans="1:16" x14ac:dyDescent="0.35">
      <c r="A6">
        <v>21162</v>
      </c>
      <c r="B6" t="s">
        <v>84</v>
      </c>
      <c r="E6" t="s">
        <v>72</v>
      </c>
      <c r="G6">
        <v>26035456</v>
      </c>
      <c r="H6" t="s">
        <v>85</v>
      </c>
      <c r="I6" s="5">
        <v>45699</v>
      </c>
      <c r="J6" s="5">
        <v>43900</v>
      </c>
      <c r="L6" t="s">
        <v>46</v>
      </c>
      <c r="N6" t="s">
        <v>69</v>
      </c>
      <c r="O6">
        <v>109.79</v>
      </c>
      <c r="P6" t="s">
        <v>70</v>
      </c>
    </row>
    <row r="7" spans="1:16" x14ac:dyDescent="0.35">
      <c r="A7">
        <v>21162</v>
      </c>
      <c r="B7" t="s">
        <v>71</v>
      </c>
      <c r="E7" t="s">
        <v>67</v>
      </c>
      <c r="G7">
        <v>94425426</v>
      </c>
      <c r="H7" t="s">
        <v>73</v>
      </c>
      <c r="I7" s="5">
        <v>45699</v>
      </c>
      <c r="J7" s="5">
        <v>43837</v>
      </c>
      <c r="L7" t="s">
        <v>42</v>
      </c>
      <c r="N7" t="s">
        <v>69</v>
      </c>
      <c r="O7">
        <v>32.01</v>
      </c>
      <c r="P7" t="s">
        <v>70</v>
      </c>
    </row>
    <row r="8" spans="1:16" x14ac:dyDescent="0.35">
      <c r="A8">
        <v>21162</v>
      </c>
      <c r="B8" t="s">
        <v>81</v>
      </c>
      <c r="E8" t="s">
        <v>82</v>
      </c>
      <c r="G8">
        <v>94403525</v>
      </c>
      <c r="H8" t="s">
        <v>83</v>
      </c>
      <c r="I8" s="5">
        <v>45699</v>
      </c>
      <c r="J8" s="5">
        <v>43781</v>
      </c>
      <c r="L8" t="s">
        <v>46</v>
      </c>
      <c r="N8" t="s">
        <v>69</v>
      </c>
      <c r="O8">
        <v>35.799999999999997</v>
      </c>
      <c r="P8" t="s">
        <v>70</v>
      </c>
    </row>
    <row r="9" spans="1:16" x14ac:dyDescent="0.35">
      <c r="A9">
        <v>21162</v>
      </c>
      <c r="B9" t="s">
        <v>66</v>
      </c>
      <c r="E9" t="s">
        <v>67</v>
      </c>
      <c r="G9">
        <v>94425418</v>
      </c>
      <c r="H9" t="s">
        <v>68</v>
      </c>
      <c r="I9" s="5">
        <v>45692</v>
      </c>
      <c r="J9" s="5">
        <v>43770</v>
      </c>
      <c r="L9" t="s">
        <v>46</v>
      </c>
      <c r="N9" t="s">
        <v>69</v>
      </c>
      <c r="O9">
        <v>23.23</v>
      </c>
      <c r="P9" t="s">
        <v>70</v>
      </c>
    </row>
    <row r="10" spans="1:16" x14ac:dyDescent="0.35">
      <c r="A10">
        <v>21162</v>
      </c>
      <c r="B10" t="s">
        <v>71</v>
      </c>
      <c r="E10" t="s">
        <v>72</v>
      </c>
      <c r="G10">
        <v>94426651</v>
      </c>
      <c r="H10" t="s">
        <v>73</v>
      </c>
      <c r="I10" s="5">
        <v>45692</v>
      </c>
      <c r="J10" s="5">
        <v>43831</v>
      </c>
      <c r="L10" t="s">
        <v>42</v>
      </c>
      <c r="N10" t="s">
        <v>69</v>
      </c>
      <c r="O10">
        <v>38.28</v>
      </c>
      <c r="P10" t="s">
        <v>70</v>
      </c>
    </row>
    <row r="11" spans="1:16" x14ac:dyDescent="0.35">
      <c r="A11">
        <v>21162</v>
      </c>
      <c r="B11" t="s">
        <v>71</v>
      </c>
      <c r="E11" t="s">
        <v>74</v>
      </c>
      <c r="G11">
        <v>94425086</v>
      </c>
      <c r="H11" t="s">
        <v>73</v>
      </c>
      <c r="I11" s="5">
        <v>45692</v>
      </c>
      <c r="J11" s="5">
        <v>43800</v>
      </c>
      <c r="L11" t="s">
        <v>42</v>
      </c>
      <c r="N11" t="s">
        <v>69</v>
      </c>
      <c r="O11">
        <v>68.48</v>
      </c>
      <c r="P11" t="s">
        <v>70</v>
      </c>
    </row>
    <row r="12" spans="1:16" x14ac:dyDescent="0.35">
      <c r="A12">
        <v>20732</v>
      </c>
      <c r="B12" t="s">
        <v>86</v>
      </c>
      <c r="E12" t="s">
        <v>74</v>
      </c>
      <c r="G12">
        <v>63121541</v>
      </c>
      <c r="H12" t="s">
        <v>87</v>
      </c>
      <c r="I12" s="5">
        <v>45713</v>
      </c>
      <c r="J12" s="5">
        <v>43885</v>
      </c>
      <c r="K12">
        <v>124.15</v>
      </c>
      <c r="L12" t="s">
        <v>42</v>
      </c>
      <c r="M12" t="s">
        <v>88</v>
      </c>
      <c r="N12" t="s">
        <v>89</v>
      </c>
      <c r="O12">
        <v>12.42</v>
      </c>
      <c r="P12" t="s">
        <v>16</v>
      </c>
    </row>
    <row r="13" spans="1:16" x14ac:dyDescent="0.35">
      <c r="A13">
        <v>20732</v>
      </c>
      <c r="B13" t="s">
        <v>86</v>
      </c>
      <c r="E13" t="s">
        <v>74</v>
      </c>
      <c r="G13">
        <v>63121541</v>
      </c>
      <c r="H13" t="s">
        <v>87</v>
      </c>
      <c r="I13" s="5">
        <v>45713</v>
      </c>
      <c r="J13" s="5">
        <v>44251</v>
      </c>
      <c r="K13">
        <v>4.97</v>
      </c>
      <c r="L13" t="s">
        <v>42</v>
      </c>
      <c r="M13" t="s">
        <v>90</v>
      </c>
      <c r="N13" t="s">
        <v>89</v>
      </c>
      <c r="O13">
        <v>0.5</v>
      </c>
      <c r="P13" t="s">
        <v>16</v>
      </c>
    </row>
    <row r="14" spans="1:16" x14ac:dyDescent="0.35">
      <c r="A14">
        <v>20732</v>
      </c>
      <c r="B14" t="s">
        <v>86</v>
      </c>
      <c r="E14" t="s">
        <v>74</v>
      </c>
      <c r="G14">
        <v>63121541</v>
      </c>
      <c r="H14" t="s">
        <v>87</v>
      </c>
      <c r="I14" s="5">
        <v>45713</v>
      </c>
      <c r="J14" s="5">
        <v>44616</v>
      </c>
      <c r="K14">
        <v>5.17</v>
      </c>
      <c r="L14" t="s">
        <v>42</v>
      </c>
      <c r="M14" t="s">
        <v>90</v>
      </c>
      <c r="N14" t="s">
        <v>89</v>
      </c>
      <c r="O14">
        <v>0.52</v>
      </c>
      <c r="P14" t="s">
        <v>16</v>
      </c>
    </row>
    <row r="15" spans="1:16" x14ac:dyDescent="0.35">
      <c r="A15">
        <v>20732</v>
      </c>
      <c r="B15" t="s">
        <v>86</v>
      </c>
      <c r="E15" t="s">
        <v>74</v>
      </c>
      <c r="G15">
        <v>63121541</v>
      </c>
      <c r="H15" t="s">
        <v>87</v>
      </c>
      <c r="I15" s="5">
        <v>45713</v>
      </c>
      <c r="J15" s="5">
        <v>44981</v>
      </c>
      <c r="K15">
        <v>5.38</v>
      </c>
      <c r="L15" t="s">
        <v>42</v>
      </c>
      <c r="M15" t="s">
        <v>90</v>
      </c>
      <c r="N15" t="s">
        <v>89</v>
      </c>
      <c r="O15">
        <v>0.54</v>
      </c>
      <c r="P15" t="s">
        <v>16</v>
      </c>
    </row>
    <row r="16" spans="1:16" x14ac:dyDescent="0.35">
      <c r="A16">
        <v>20732</v>
      </c>
      <c r="B16" t="s">
        <v>86</v>
      </c>
      <c r="E16" t="s">
        <v>74</v>
      </c>
      <c r="G16">
        <v>63121541</v>
      </c>
      <c r="H16" t="s">
        <v>87</v>
      </c>
      <c r="I16" s="5">
        <v>45713</v>
      </c>
      <c r="J16" s="5">
        <v>45346</v>
      </c>
      <c r="K16">
        <v>5.58</v>
      </c>
      <c r="L16" t="s">
        <v>42</v>
      </c>
      <c r="M16" t="s">
        <v>90</v>
      </c>
      <c r="N16" t="s">
        <v>89</v>
      </c>
      <c r="O16">
        <v>0.56000000000000005</v>
      </c>
      <c r="P16" t="s">
        <v>16</v>
      </c>
    </row>
    <row r="17" spans="1:17" x14ac:dyDescent="0.35">
      <c r="A17">
        <v>20732</v>
      </c>
      <c r="B17" t="s">
        <v>86</v>
      </c>
      <c r="E17" t="s">
        <v>74</v>
      </c>
      <c r="G17">
        <v>63121541</v>
      </c>
      <c r="H17" t="s">
        <v>87</v>
      </c>
      <c r="I17" s="5">
        <v>45713</v>
      </c>
      <c r="J17" s="5">
        <v>45712</v>
      </c>
      <c r="K17">
        <v>5.81</v>
      </c>
      <c r="L17" t="s">
        <v>42</v>
      </c>
      <c r="M17" t="s">
        <v>90</v>
      </c>
      <c r="N17" t="s">
        <v>90</v>
      </c>
      <c r="O17">
        <v>34.86</v>
      </c>
      <c r="P17" t="s">
        <v>94</v>
      </c>
    </row>
    <row r="18" spans="1:17" x14ac:dyDescent="0.35">
      <c r="A18">
        <v>20732</v>
      </c>
      <c r="B18" t="s">
        <v>86</v>
      </c>
      <c r="E18" t="s">
        <v>74</v>
      </c>
      <c r="G18">
        <v>63121542</v>
      </c>
      <c r="H18" t="s">
        <v>91</v>
      </c>
      <c r="I18" s="5">
        <v>45713</v>
      </c>
      <c r="J18" s="5">
        <v>43885</v>
      </c>
      <c r="K18">
        <v>104.51</v>
      </c>
      <c r="L18" t="s">
        <v>42</v>
      </c>
      <c r="M18" t="s">
        <v>88</v>
      </c>
      <c r="N18" t="s">
        <v>89</v>
      </c>
      <c r="O18">
        <v>10.45</v>
      </c>
      <c r="P18" t="s">
        <v>16</v>
      </c>
    </row>
    <row r="19" spans="1:17" x14ac:dyDescent="0.35">
      <c r="A19" s="10">
        <v>20732</v>
      </c>
      <c r="B19" s="10" t="s">
        <v>92</v>
      </c>
      <c r="C19" s="10"/>
      <c r="D19" s="10"/>
      <c r="E19" s="10" t="s">
        <v>249</v>
      </c>
      <c r="F19" s="10"/>
      <c r="G19" s="10">
        <v>63243517</v>
      </c>
      <c r="H19" s="10" t="s">
        <v>93</v>
      </c>
      <c r="I19" s="45">
        <v>45713</v>
      </c>
      <c r="J19" s="45">
        <v>45708</v>
      </c>
      <c r="K19" s="10">
        <v>140</v>
      </c>
      <c r="L19" s="10" t="s">
        <v>42</v>
      </c>
      <c r="M19" s="10" t="s">
        <v>88</v>
      </c>
      <c r="N19" s="10" t="s">
        <v>89</v>
      </c>
      <c r="O19" s="10">
        <v>168</v>
      </c>
      <c r="P19" s="10" t="s">
        <v>94</v>
      </c>
      <c r="Q19" s="10"/>
    </row>
    <row r="20" spans="1:17" x14ac:dyDescent="0.35">
      <c r="A20" s="10">
        <v>20732</v>
      </c>
      <c r="B20" s="10" t="s">
        <v>92</v>
      </c>
      <c r="C20" s="10"/>
      <c r="D20" s="10"/>
      <c r="E20" s="10" t="s">
        <v>248</v>
      </c>
      <c r="F20" s="10" t="s">
        <v>247</v>
      </c>
      <c r="G20" s="10">
        <v>63243429</v>
      </c>
      <c r="H20" s="10" t="s">
        <v>93</v>
      </c>
      <c r="I20" s="45">
        <v>45713</v>
      </c>
      <c r="J20" s="45">
        <v>45703</v>
      </c>
      <c r="K20" s="10">
        <v>140</v>
      </c>
      <c r="L20" s="10" t="s">
        <v>42</v>
      </c>
      <c r="M20" s="10" t="s">
        <v>88</v>
      </c>
      <c r="N20" s="10" t="s">
        <v>89</v>
      </c>
      <c r="O20" s="10">
        <v>168</v>
      </c>
      <c r="P20" s="10" t="s">
        <v>94</v>
      </c>
    </row>
    <row r="21" spans="1:17" x14ac:dyDescent="0.35">
      <c r="A21">
        <v>20732</v>
      </c>
      <c r="B21" t="s">
        <v>92</v>
      </c>
      <c r="E21" t="s">
        <v>103</v>
      </c>
      <c r="F21" t="s">
        <v>104</v>
      </c>
      <c r="G21">
        <v>63231382</v>
      </c>
      <c r="H21" t="s">
        <v>93</v>
      </c>
      <c r="I21" s="5">
        <v>45713</v>
      </c>
      <c r="J21" s="5">
        <v>45591</v>
      </c>
      <c r="L21" t="s">
        <v>42</v>
      </c>
      <c r="N21" t="s">
        <v>69</v>
      </c>
      <c r="O21">
        <v>0.88</v>
      </c>
      <c r="P21" t="s">
        <v>70</v>
      </c>
    </row>
    <row r="22" spans="1:17" x14ac:dyDescent="0.35">
      <c r="A22">
        <v>20732</v>
      </c>
      <c r="B22" t="s">
        <v>92</v>
      </c>
      <c r="E22" t="s">
        <v>103</v>
      </c>
      <c r="F22" t="s">
        <v>104</v>
      </c>
      <c r="G22">
        <v>63231386</v>
      </c>
      <c r="H22" t="s">
        <v>93</v>
      </c>
      <c r="I22" s="5">
        <v>45713</v>
      </c>
      <c r="J22" s="5">
        <v>45591</v>
      </c>
      <c r="L22" t="s">
        <v>42</v>
      </c>
      <c r="N22" t="s">
        <v>69</v>
      </c>
      <c r="O22">
        <v>0.23</v>
      </c>
      <c r="P22" t="s">
        <v>70</v>
      </c>
    </row>
    <row r="23" spans="1:17" x14ac:dyDescent="0.35">
      <c r="A23">
        <v>20732</v>
      </c>
      <c r="B23" t="s">
        <v>92</v>
      </c>
      <c r="E23" t="s">
        <v>114</v>
      </c>
      <c r="F23" t="s">
        <v>115</v>
      </c>
      <c r="G23">
        <v>63228033</v>
      </c>
      <c r="H23" t="s">
        <v>93</v>
      </c>
      <c r="I23" s="5">
        <v>45713</v>
      </c>
      <c r="J23" s="5">
        <v>45560</v>
      </c>
      <c r="L23" t="s">
        <v>42</v>
      </c>
      <c r="N23" t="s">
        <v>69</v>
      </c>
      <c r="O23">
        <v>4.47</v>
      </c>
      <c r="P23" t="s">
        <v>70</v>
      </c>
    </row>
    <row r="24" spans="1:17" x14ac:dyDescent="0.35">
      <c r="A24">
        <v>20732</v>
      </c>
      <c r="B24" t="s">
        <v>92</v>
      </c>
      <c r="E24" t="s">
        <v>246</v>
      </c>
      <c r="F24" t="s">
        <v>245</v>
      </c>
      <c r="G24">
        <v>63238691</v>
      </c>
      <c r="H24" t="s">
        <v>93</v>
      </c>
      <c r="I24" s="5">
        <v>45713</v>
      </c>
      <c r="J24" s="5">
        <v>45649</v>
      </c>
      <c r="L24" t="s">
        <v>42</v>
      </c>
      <c r="N24" t="s">
        <v>69</v>
      </c>
      <c r="O24">
        <v>0.12</v>
      </c>
      <c r="P24" t="s">
        <v>70</v>
      </c>
    </row>
    <row r="25" spans="1:17" x14ac:dyDescent="0.35">
      <c r="A25" s="10">
        <v>20732</v>
      </c>
      <c r="B25" s="10" t="s">
        <v>92</v>
      </c>
      <c r="C25" s="10"/>
      <c r="D25" s="10"/>
      <c r="E25" s="10" t="s">
        <v>244</v>
      </c>
      <c r="F25" s="10" t="s">
        <v>243</v>
      </c>
      <c r="G25" s="10">
        <v>63242624</v>
      </c>
      <c r="H25" s="10" t="s">
        <v>93</v>
      </c>
      <c r="I25" s="45">
        <v>45713</v>
      </c>
      <c r="J25" s="45">
        <v>45689</v>
      </c>
      <c r="K25" s="10">
        <v>500</v>
      </c>
      <c r="L25" s="10" t="s">
        <v>42</v>
      </c>
      <c r="M25" s="10" t="s">
        <v>88</v>
      </c>
      <c r="N25" s="10" t="s">
        <v>89</v>
      </c>
      <c r="O25" s="10">
        <v>600</v>
      </c>
      <c r="P25" s="10" t="s">
        <v>94</v>
      </c>
      <c r="Q25" s="10"/>
    </row>
    <row r="26" spans="1:17" x14ac:dyDescent="0.35">
      <c r="A26">
        <v>20732</v>
      </c>
      <c r="B26" t="s">
        <v>66</v>
      </c>
      <c r="E26" t="s">
        <v>124</v>
      </c>
      <c r="G26">
        <v>50456619</v>
      </c>
      <c r="H26" t="s">
        <v>125</v>
      </c>
      <c r="I26" s="5">
        <v>45713</v>
      </c>
      <c r="J26" s="5">
        <v>44159</v>
      </c>
      <c r="L26" t="s">
        <v>46</v>
      </c>
      <c r="N26" t="s">
        <v>69</v>
      </c>
      <c r="O26">
        <v>10.119999999999999</v>
      </c>
      <c r="P26" t="s">
        <v>70</v>
      </c>
    </row>
    <row r="27" spans="1:17" x14ac:dyDescent="0.35">
      <c r="A27">
        <v>20732</v>
      </c>
      <c r="B27" t="s">
        <v>66</v>
      </c>
      <c r="E27" t="s">
        <v>126</v>
      </c>
      <c r="G27">
        <v>50456703</v>
      </c>
      <c r="H27" t="s">
        <v>125</v>
      </c>
      <c r="I27" s="5">
        <v>45713</v>
      </c>
      <c r="J27" s="5">
        <v>44159</v>
      </c>
      <c r="L27" t="s">
        <v>46</v>
      </c>
      <c r="N27" t="s">
        <v>69</v>
      </c>
      <c r="O27">
        <v>15.18</v>
      </c>
      <c r="P27" t="s">
        <v>70</v>
      </c>
    </row>
    <row r="28" spans="1:17" x14ac:dyDescent="0.35">
      <c r="A28" s="10">
        <v>20732</v>
      </c>
      <c r="B28" s="10" t="s">
        <v>127</v>
      </c>
      <c r="C28" s="10">
        <v>733237</v>
      </c>
      <c r="D28" s="10" t="s">
        <v>239</v>
      </c>
      <c r="E28" s="10" t="s">
        <v>238</v>
      </c>
      <c r="F28" s="10"/>
      <c r="G28" s="10">
        <v>50521706</v>
      </c>
      <c r="H28" s="10" t="s">
        <v>129</v>
      </c>
      <c r="I28" s="45">
        <v>45713</v>
      </c>
      <c r="J28" s="45">
        <v>45689</v>
      </c>
      <c r="K28" s="10">
        <v>800</v>
      </c>
      <c r="L28" s="10" t="s">
        <v>42</v>
      </c>
      <c r="M28" s="10" t="s">
        <v>88</v>
      </c>
      <c r="N28" s="10" t="s">
        <v>89</v>
      </c>
      <c r="O28" s="10">
        <v>1920</v>
      </c>
      <c r="P28" s="10" t="s">
        <v>94</v>
      </c>
    </row>
    <row r="29" spans="1:17" x14ac:dyDescent="0.35">
      <c r="A29" s="10">
        <v>20732</v>
      </c>
      <c r="B29" s="10" t="s">
        <v>127</v>
      </c>
      <c r="C29" s="10">
        <v>733237</v>
      </c>
      <c r="D29" s="10" t="s">
        <v>239</v>
      </c>
      <c r="E29" s="10" t="s">
        <v>238</v>
      </c>
      <c r="F29" s="10"/>
      <c r="G29" s="10">
        <v>50521707</v>
      </c>
      <c r="H29" s="10" t="s">
        <v>129</v>
      </c>
      <c r="I29" s="45">
        <v>45713</v>
      </c>
      <c r="J29" s="45">
        <v>45689</v>
      </c>
      <c r="K29" s="10">
        <v>300</v>
      </c>
      <c r="L29" s="10" t="s">
        <v>42</v>
      </c>
      <c r="M29" s="10" t="s">
        <v>88</v>
      </c>
      <c r="N29" s="10" t="s">
        <v>89</v>
      </c>
      <c r="O29" s="10">
        <v>720</v>
      </c>
      <c r="P29" s="10" t="s">
        <v>94</v>
      </c>
    </row>
    <row r="30" spans="1:17" x14ac:dyDescent="0.35">
      <c r="A30">
        <v>20732</v>
      </c>
      <c r="B30" t="s">
        <v>84</v>
      </c>
      <c r="E30" t="s">
        <v>242</v>
      </c>
      <c r="G30">
        <v>63239648</v>
      </c>
      <c r="H30" t="s">
        <v>134</v>
      </c>
      <c r="I30" s="5">
        <v>45713</v>
      </c>
      <c r="J30" s="5">
        <v>45650</v>
      </c>
      <c r="L30" t="s">
        <v>46</v>
      </c>
      <c r="N30" t="s">
        <v>69</v>
      </c>
      <c r="O30">
        <v>42.33</v>
      </c>
      <c r="P30" t="s">
        <v>70</v>
      </c>
    </row>
    <row r="31" spans="1:17" x14ac:dyDescent="0.35">
      <c r="A31">
        <v>20732</v>
      </c>
      <c r="B31" t="s">
        <v>75</v>
      </c>
      <c r="E31" t="s">
        <v>241</v>
      </c>
      <c r="G31">
        <v>50493817</v>
      </c>
      <c r="H31" t="s">
        <v>138</v>
      </c>
      <c r="I31" s="5">
        <v>45713</v>
      </c>
      <c r="J31" s="5">
        <v>44952</v>
      </c>
      <c r="L31" t="s">
        <v>46</v>
      </c>
      <c r="N31" t="s">
        <v>69</v>
      </c>
      <c r="O31">
        <v>6.65</v>
      </c>
      <c r="P31" t="s">
        <v>70</v>
      </c>
    </row>
    <row r="32" spans="1:17" x14ac:dyDescent="0.35">
      <c r="A32" s="10">
        <v>20732</v>
      </c>
      <c r="B32" s="10" t="s">
        <v>75</v>
      </c>
      <c r="C32" s="10"/>
      <c r="D32" s="10"/>
      <c r="E32" s="10" t="s">
        <v>240</v>
      </c>
      <c r="F32" s="10"/>
      <c r="G32" s="10">
        <v>63240603</v>
      </c>
      <c r="H32" s="10" t="s">
        <v>138</v>
      </c>
      <c r="I32" s="45">
        <v>45713</v>
      </c>
      <c r="J32" s="45">
        <v>45702</v>
      </c>
      <c r="K32" s="10">
        <v>20758.48</v>
      </c>
      <c r="L32" s="10" t="s">
        <v>46</v>
      </c>
      <c r="M32" s="10" t="s">
        <v>88</v>
      </c>
      <c r="N32" s="10" t="s">
        <v>88</v>
      </c>
      <c r="O32" s="10">
        <v>830.34</v>
      </c>
      <c r="P32" s="10" t="s">
        <v>94</v>
      </c>
      <c r="Q32" s="10"/>
    </row>
    <row r="33" spans="1:17" x14ac:dyDescent="0.35">
      <c r="A33">
        <v>20732</v>
      </c>
      <c r="B33" t="s">
        <v>145</v>
      </c>
      <c r="C33">
        <v>718650</v>
      </c>
      <c r="D33" t="s">
        <v>225</v>
      </c>
      <c r="E33" t="s">
        <v>146</v>
      </c>
      <c r="G33">
        <v>50443843</v>
      </c>
      <c r="H33" t="s">
        <v>147</v>
      </c>
      <c r="I33" s="5">
        <v>45713</v>
      </c>
      <c r="J33" s="5">
        <v>43731</v>
      </c>
      <c r="L33" t="s">
        <v>46</v>
      </c>
      <c r="N33" t="s">
        <v>69</v>
      </c>
      <c r="O33">
        <v>0.02</v>
      </c>
      <c r="P33" t="s">
        <v>70</v>
      </c>
    </row>
    <row r="34" spans="1:17" x14ac:dyDescent="0.35">
      <c r="A34" s="10">
        <v>20732</v>
      </c>
      <c r="B34" s="10" t="s">
        <v>145</v>
      </c>
      <c r="C34" s="10">
        <v>733237</v>
      </c>
      <c r="D34" s="10" t="s">
        <v>239</v>
      </c>
      <c r="E34" s="10" t="s">
        <v>238</v>
      </c>
      <c r="F34" s="10"/>
      <c r="G34" s="10">
        <v>50521710</v>
      </c>
      <c r="H34" s="10" t="s">
        <v>129</v>
      </c>
      <c r="I34" s="45">
        <v>45713</v>
      </c>
      <c r="J34" s="45">
        <v>45705</v>
      </c>
      <c r="K34" s="10">
        <v>16000</v>
      </c>
      <c r="L34" s="10" t="s">
        <v>46</v>
      </c>
      <c r="M34" s="10" t="s">
        <v>88</v>
      </c>
      <c r="N34" s="10" t="s">
        <v>88</v>
      </c>
      <c r="O34" s="10">
        <v>640</v>
      </c>
      <c r="P34" s="10" t="s">
        <v>94</v>
      </c>
      <c r="Q34" s="10"/>
    </row>
    <row r="35" spans="1:17" x14ac:dyDescent="0.35">
      <c r="A35">
        <v>20732</v>
      </c>
      <c r="B35" t="s">
        <v>145</v>
      </c>
      <c r="C35">
        <v>724233</v>
      </c>
      <c r="D35" t="s">
        <v>231</v>
      </c>
      <c r="E35" t="s">
        <v>148</v>
      </c>
      <c r="G35">
        <v>50476092</v>
      </c>
      <c r="H35" t="s">
        <v>129</v>
      </c>
      <c r="I35" s="5">
        <v>45713</v>
      </c>
      <c r="J35" s="5">
        <v>44617</v>
      </c>
      <c r="L35" t="s">
        <v>46</v>
      </c>
      <c r="N35" t="s">
        <v>69</v>
      </c>
      <c r="O35">
        <v>27.54</v>
      </c>
      <c r="P35" t="s">
        <v>70</v>
      </c>
    </row>
    <row r="36" spans="1:17" x14ac:dyDescent="0.35">
      <c r="A36">
        <v>20732</v>
      </c>
      <c r="B36" t="s">
        <v>145</v>
      </c>
      <c r="C36">
        <v>724233</v>
      </c>
      <c r="D36" t="s">
        <v>231</v>
      </c>
      <c r="E36" t="s">
        <v>148</v>
      </c>
      <c r="G36">
        <v>50480375</v>
      </c>
      <c r="H36" t="s">
        <v>129</v>
      </c>
      <c r="I36" s="5">
        <v>45713</v>
      </c>
      <c r="J36" s="5">
        <v>44617</v>
      </c>
      <c r="L36" t="s">
        <v>46</v>
      </c>
      <c r="N36" t="s">
        <v>69</v>
      </c>
      <c r="O36">
        <v>33.659999999999997</v>
      </c>
      <c r="P36" t="s">
        <v>70</v>
      </c>
    </row>
    <row r="37" spans="1:17" x14ac:dyDescent="0.35">
      <c r="A37">
        <v>20732</v>
      </c>
      <c r="B37" t="s">
        <v>81</v>
      </c>
      <c r="E37" t="s">
        <v>126</v>
      </c>
      <c r="G37">
        <v>50442493</v>
      </c>
      <c r="H37" t="s">
        <v>83</v>
      </c>
      <c r="I37" s="5">
        <v>45713</v>
      </c>
      <c r="J37" s="5">
        <v>43581</v>
      </c>
      <c r="L37" t="s">
        <v>46</v>
      </c>
      <c r="N37" t="s">
        <v>69</v>
      </c>
      <c r="O37">
        <v>128.35</v>
      </c>
      <c r="P37" t="s">
        <v>70</v>
      </c>
    </row>
    <row r="38" spans="1:17" x14ac:dyDescent="0.35">
      <c r="A38">
        <v>20732</v>
      </c>
      <c r="B38" t="s">
        <v>81</v>
      </c>
      <c r="E38" t="s">
        <v>155</v>
      </c>
      <c r="G38">
        <v>50476085</v>
      </c>
      <c r="H38" t="s">
        <v>83</v>
      </c>
      <c r="I38" s="5">
        <v>45713</v>
      </c>
      <c r="J38" s="5">
        <v>44552</v>
      </c>
      <c r="L38" t="s">
        <v>46</v>
      </c>
      <c r="N38" t="s">
        <v>69</v>
      </c>
      <c r="O38">
        <v>58.26</v>
      </c>
      <c r="P38" t="s">
        <v>70</v>
      </c>
    </row>
    <row r="39" spans="1:17" x14ac:dyDescent="0.35">
      <c r="A39">
        <v>20732</v>
      </c>
      <c r="B39" t="s">
        <v>86</v>
      </c>
      <c r="E39" t="s">
        <v>229</v>
      </c>
      <c r="G39">
        <v>63242787</v>
      </c>
      <c r="H39" t="s">
        <v>87</v>
      </c>
      <c r="I39" s="5">
        <v>45706</v>
      </c>
      <c r="J39" s="5">
        <v>45714</v>
      </c>
      <c r="K39">
        <v>-62.52</v>
      </c>
      <c r="L39" t="s">
        <v>42</v>
      </c>
      <c r="M39" t="s">
        <v>88</v>
      </c>
      <c r="N39" t="s">
        <v>237</v>
      </c>
      <c r="O39">
        <v>-750.24</v>
      </c>
      <c r="P39" t="s">
        <v>94</v>
      </c>
    </row>
    <row r="40" spans="1:17" x14ac:dyDescent="0.35">
      <c r="A40">
        <v>20732</v>
      </c>
      <c r="B40" t="s">
        <v>86</v>
      </c>
      <c r="E40" t="s">
        <v>229</v>
      </c>
      <c r="G40">
        <v>63242787</v>
      </c>
      <c r="H40" t="s">
        <v>87</v>
      </c>
      <c r="I40" s="5">
        <v>45706</v>
      </c>
      <c r="J40" s="5">
        <v>45714</v>
      </c>
      <c r="K40">
        <v>62.52</v>
      </c>
      <c r="L40" t="s">
        <v>42</v>
      </c>
      <c r="M40" t="s">
        <v>88</v>
      </c>
      <c r="N40" t="s">
        <v>88</v>
      </c>
      <c r="O40">
        <v>750.24</v>
      </c>
      <c r="P40" t="s">
        <v>94</v>
      </c>
    </row>
    <row r="41" spans="1:17" x14ac:dyDescent="0.35">
      <c r="A41">
        <v>20732</v>
      </c>
      <c r="B41" t="s">
        <v>92</v>
      </c>
      <c r="E41" t="s">
        <v>156</v>
      </c>
      <c r="F41" t="s">
        <v>157</v>
      </c>
      <c r="G41">
        <v>63236346</v>
      </c>
      <c r="H41" t="s">
        <v>93</v>
      </c>
      <c r="I41" s="5">
        <v>45706</v>
      </c>
      <c r="J41" s="5">
        <v>45614</v>
      </c>
      <c r="L41" t="s">
        <v>42</v>
      </c>
      <c r="N41" t="s">
        <v>69</v>
      </c>
      <c r="O41">
        <v>0.18</v>
      </c>
      <c r="P41" t="s">
        <v>70</v>
      </c>
    </row>
    <row r="42" spans="1:17" x14ac:dyDescent="0.35">
      <c r="A42">
        <v>20732</v>
      </c>
      <c r="B42" t="s">
        <v>92</v>
      </c>
      <c r="E42" t="s">
        <v>156</v>
      </c>
      <c r="F42" t="s">
        <v>157</v>
      </c>
      <c r="G42">
        <v>63236348</v>
      </c>
      <c r="H42" t="s">
        <v>93</v>
      </c>
      <c r="I42" s="5">
        <v>45706</v>
      </c>
      <c r="J42" s="5">
        <v>45614</v>
      </c>
      <c r="L42" t="s">
        <v>42</v>
      </c>
      <c r="N42" t="s">
        <v>69</v>
      </c>
      <c r="O42">
        <v>0.18</v>
      </c>
      <c r="P42" t="s">
        <v>70</v>
      </c>
    </row>
    <row r="43" spans="1:17" x14ac:dyDescent="0.35">
      <c r="A43">
        <v>20732</v>
      </c>
      <c r="B43" t="s">
        <v>92</v>
      </c>
      <c r="E43" t="s">
        <v>158</v>
      </c>
      <c r="F43" t="s">
        <v>159</v>
      </c>
      <c r="G43">
        <v>63225995</v>
      </c>
      <c r="H43" t="s">
        <v>93</v>
      </c>
      <c r="I43" s="5">
        <v>45706</v>
      </c>
      <c r="J43" s="5">
        <v>45519</v>
      </c>
      <c r="L43" t="s">
        <v>42</v>
      </c>
      <c r="N43" t="s">
        <v>69</v>
      </c>
      <c r="O43">
        <v>5.32</v>
      </c>
      <c r="P43" t="s">
        <v>70</v>
      </c>
    </row>
    <row r="44" spans="1:17" x14ac:dyDescent="0.35">
      <c r="A44">
        <v>20732</v>
      </c>
      <c r="B44" t="s">
        <v>92</v>
      </c>
      <c r="E44" t="s">
        <v>160</v>
      </c>
      <c r="F44" t="s">
        <v>161</v>
      </c>
      <c r="G44">
        <v>63237554</v>
      </c>
      <c r="H44" t="s">
        <v>93</v>
      </c>
      <c r="I44" s="5">
        <v>45706</v>
      </c>
      <c r="J44" s="5">
        <v>45640</v>
      </c>
      <c r="L44" t="s">
        <v>42</v>
      </c>
      <c r="N44" t="s">
        <v>69</v>
      </c>
      <c r="O44">
        <v>0.12</v>
      </c>
      <c r="P44" t="s">
        <v>70</v>
      </c>
    </row>
    <row r="45" spans="1:17" x14ac:dyDescent="0.35">
      <c r="A45" s="46">
        <v>20732</v>
      </c>
      <c r="B45" s="46" t="s">
        <v>127</v>
      </c>
      <c r="C45" s="46">
        <v>727894</v>
      </c>
      <c r="D45" s="46" t="s">
        <v>217</v>
      </c>
      <c r="E45" s="46" t="s">
        <v>130</v>
      </c>
      <c r="F45" s="46"/>
      <c r="G45" s="46">
        <v>50495013</v>
      </c>
      <c r="H45" s="46" t="s">
        <v>129</v>
      </c>
      <c r="I45" s="47">
        <v>45706</v>
      </c>
      <c r="J45" s="47">
        <v>45689</v>
      </c>
      <c r="K45" s="46">
        <v>433.33</v>
      </c>
      <c r="L45" s="46" t="s">
        <v>42</v>
      </c>
      <c r="M45" s="46" t="s">
        <v>235</v>
      </c>
      <c r="N45" s="46" t="s">
        <v>89</v>
      </c>
      <c r="O45" s="46">
        <v>390</v>
      </c>
      <c r="P45" s="46" t="s">
        <v>94</v>
      </c>
      <c r="Q45" s="10"/>
    </row>
    <row r="46" spans="1:17" x14ac:dyDescent="0.35">
      <c r="A46" s="46">
        <v>20732</v>
      </c>
      <c r="B46" s="46" t="s">
        <v>127</v>
      </c>
      <c r="C46" s="46">
        <v>727893</v>
      </c>
      <c r="D46" s="46" t="s">
        <v>236</v>
      </c>
      <c r="E46" s="46" t="s">
        <v>165</v>
      </c>
      <c r="F46" s="46"/>
      <c r="G46" s="46">
        <v>50495008</v>
      </c>
      <c r="H46" s="46" t="s">
        <v>129</v>
      </c>
      <c r="I46" s="47">
        <v>45706</v>
      </c>
      <c r="J46" s="47">
        <v>44927</v>
      </c>
      <c r="K46" s="46"/>
      <c r="L46" s="46" t="s">
        <v>42</v>
      </c>
      <c r="M46" s="46"/>
      <c r="N46" s="46" t="s">
        <v>69</v>
      </c>
      <c r="O46" s="46">
        <v>13</v>
      </c>
      <c r="P46" s="46" t="s">
        <v>70</v>
      </c>
    </row>
    <row r="47" spans="1:17" x14ac:dyDescent="0.35">
      <c r="A47" s="46">
        <v>20732</v>
      </c>
      <c r="B47" s="46" t="s">
        <v>127</v>
      </c>
      <c r="C47" s="46">
        <v>727893</v>
      </c>
      <c r="D47" s="46" t="s">
        <v>236</v>
      </c>
      <c r="E47" s="46" t="s">
        <v>165</v>
      </c>
      <c r="F47" s="46"/>
      <c r="G47" s="46">
        <v>50495008</v>
      </c>
      <c r="H47" s="46" t="s">
        <v>129</v>
      </c>
      <c r="I47" s="47">
        <v>45706</v>
      </c>
      <c r="J47" s="47">
        <v>45689</v>
      </c>
      <c r="K47" s="46">
        <v>1000</v>
      </c>
      <c r="L47" s="46" t="s">
        <v>42</v>
      </c>
      <c r="M47" s="46" t="s">
        <v>235</v>
      </c>
      <c r="N47" s="46" t="s">
        <v>89</v>
      </c>
      <c r="O47" s="46">
        <v>900</v>
      </c>
      <c r="P47" s="46" t="s">
        <v>94</v>
      </c>
    </row>
    <row r="48" spans="1:17" x14ac:dyDescent="0.35">
      <c r="A48">
        <v>20732</v>
      </c>
      <c r="B48" t="s">
        <v>127</v>
      </c>
      <c r="C48">
        <v>724233</v>
      </c>
      <c r="D48" t="s">
        <v>231</v>
      </c>
      <c r="E48" t="s">
        <v>148</v>
      </c>
      <c r="G48">
        <v>50476087</v>
      </c>
      <c r="H48" t="s">
        <v>129</v>
      </c>
      <c r="I48" s="5">
        <v>45706</v>
      </c>
      <c r="J48" s="5">
        <v>44576</v>
      </c>
      <c r="L48" t="s">
        <v>42</v>
      </c>
      <c r="N48" t="s">
        <v>69</v>
      </c>
      <c r="O48">
        <v>79.489999999999995</v>
      </c>
      <c r="P48" t="s">
        <v>70</v>
      </c>
    </row>
    <row r="49" spans="1:17" x14ac:dyDescent="0.35">
      <c r="A49">
        <v>20732</v>
      </c>
      <c r="B49" t="s">
        <v>84</v>
      </c>
      <c r="E49" t="s">
        <v>234</v>
      </c>
      <c r="G49">
        <v>63239423</v>
      </c>
      <c r="H49" t="s">
        <v>134</v>
      </c>
      <c r="I49" s="5">
        <v>45706</v>
      </c>
      <c r="J49" s="5">
        <v>45645</v>
      </c>
      <c r="L49" t="s">
        <v>46</v>
      </c>
      <c r="N49" t="s">
        <v>69</v>
      </c>
      <c r="O49">
        <v>8.51</v>
      </c>
      <c r="P49" t="s">
        <v>70</v>
      </c>
    </row>
    <row r="50" spans="1:17" x14ac:dyDescent="0.35">
      <c r="A50">
        <v>20732</v>
      </c>
      <c r="B50" t="s">
        <v>84</v>
      </c>
      <c r="E50" t="s">
        <v>233</v>
      </c>
      <c r="G50">
        <v>63239437</v>
      </c>
      <c r="H50" t="s">
        <v>134</v>
      </c>
      <c r="I50" s="5">
        <v>45706</v>
      </c>
      <c r="J50" s="5">
        <v>45645</v>
      </c>
      <c r="L50" t="s">
        <v>46</v>
      </c>
      <c r="N50" t="s">
        <v>69</v>
      </c>
      <c r="O50">
        <v>8.51</v>
      </c>
      <c r="P50" t="s">
        <v>70</v>
      </c>
    </row>
    <row r="51" spans="1:17" x14ac:dyDescent="0.35">
      <c r="A51">
        <v>20732</v>
      </c>
      <c r="B51" t="s">
        <v>84</v>
      </c>
      <c r="E51" t="s">
        <v>166</v>
      </c>
      <c r="G51">
        <v>63235240</v>
      </c>
      <c r="H51" t="s">
        <v>134</v>
      </c>
      <c r="I51" s="5">
        <v>45706</v>
      </c>
      <c r="J51" s="5">
        <v>45610</v>
      </c>
      <c r="L51" t="s">
        <v>46</v>
      </c>
      <c r="N51" t="s">
        <v>69</v>
      </c>
      <c r="O51">
        <v>423.1</v>
      </c>
      <c r="P51" t="s">
        <v>70</v>
      </c>
    </row>
    <row r="52" spans="1:17" x14ac:dyDescent="0.35">
      <c r="A52">
        <v>20732</v>
      </c>
      <c r="B52" t="s">
        <v>75</v>
      </c>
      <c r="E52" t="s">
        <v>168</v>
      </c>
      <c r="G52">
        <v>50466698</v>
      </c>
      <c r="H52" t="s">
        <v>138</v>
      </c>
      <c r="I52" s="5">
        <v>45706</v>
      </c>
      <c r="J52" s="5">
        <v>44364</v>
      </c>
      <c r="L52" t="s">
        <v>46</v>
      </c>
      <c r="N52" t="s">
        <v>69</v>
      </c>
      <c r="O52">
        <v>38.15</v>
      </c>
      <c r="P52" t="s">
        <v>70</v>
      </c>
    </row>
    <row r="53" spans="1:17" x14ac:dyDescent="0.35">
      <c r="A53">
        <v>20732</v>
      </c>
      <c r="B53" t="s">
        <v>75</v>
      </c>
      <c r="E53" t="s">
        <v>139</v>
      </c>
      <c r="G53">
        <v>63224215</v>
      </c>
      <c r="H53" t="s">
        <v>138</v>
      </c>
      <c r="I53" s="5">
        <v>45706</v>
      </c>
      <c r="J53" s="5">
        <v>45554</v>
      </c>
      <c r="L53" t="s">
        <v>46</v>
      </c>
      <c r="N53" t="s">
        <v>69</v>
      </c>
      <c r="O53">
        <v>12.65</v>
      </c>
      <c r="P53" t="s">
        <v>70</v>
      </c>
    </row>
    <row r="54" spans="1:17" x14ac:dyDescent="0.35">
      <c r="A54">
        <v>20732</v>
      </c>
      <c r="B54" t="s">
        <v>75</v>
      </c>
      <c r="E54" t="s">
        <v>140</v>
      </c>
      <c r="G54">
        <v>50508868</v>
      </c>
      <c r="H54" t="s">
        <v>138</v>
      </c>
      <c r="I54" s="5">
        <v>45706</v>
      </c>
      <c r="J54" s="5">
        <v>45425</v>
      </c>
      <c r="L54" t="s">
        <v>46</v>
      </c>
      <c r="N54" t="s">
        <v>69</v>
      </c>
      <c r="O54">
        <v>138.04</v>
      </c>
      <c r="P54" t="s">
        <v>70</v>
      </c>
    </row>
    <row r="55" spans="1:17" x14ac:dyDescent="0.35">
      <c r="A55">
        <v>20732</v>
      </c>
      <c r="B55" t="s">
        <v>75</v>
      </c>
      <c r="E55" t="s">
        <v>141</v>
      </c>
      <c r="G55">
        <v>50517237</v>
      </c>
      <c r="H55" t="s">
        <v>138</v>
      </c>
      <c r="I55" s="5">
        <v>45706</v>
      </c>
      <c r="J55" s="5">
        <v>45370</v>
      </c>
      <c r="L55" t="s">
        <v>46</v>
      </c>
      <c r="N55" t="s">
        <v>69</v>
      </c>
      <c r="O55">
        <v>162.80000000000001</v>
      </c>
      <c r="P55" t="s">
        <v>70</v>
      </c>
    </row>
    <row r="56" spans="1:17" x14ac:dyDescent="0.35">
      <c r="A56">
        <v>20732</v>
      </c>
      <c r="B56" t="s">
        <v>75</v>
      </c>
      <c r="E56" t="s">
        <v>142</v>
      </c>
      <c r="G56">
        <v>50517235</v>
      </c>
      <c r="H56" t="s">
        <v>138</v>
      </c>
      <c r="I56" s="5">
        <v>45706</v>
      </c>
      <c r="J56" s="5">
        <v>45370</v>
      </c>
      <c r="L56" t="s">
        <v>46</v>
      </c>
      <c r="N56" t="s">
        <v>69</v>
      </c>
      <c r="O56">
        <v>186.78</v>
      </c>
      <c r="P56" t="s">
        <v>70</v>
      </c>
    </row>
    <row r="57" spans="1:17" x14ac:dyDescent="0.35">
      <c r="A57">
        <v>20732</v>
      </c>
      <c r="B57" t="s">
        <v>75</v>
      </c>
      <c r="E57" t="s">
        <v>169</v>
      </c>
      <c r="G57">
        <v>50478673</v>
      </c>
      <c r="H57" t="s">
        <v>138</v>
      </c>
      <c r="I57" s="5">
        <v>45706</v>
      </c>
      <c r="J57" s="5">
        <v>44634</v>
      </c>
      <c r="L57" t="s">
        <v>46</v>
      </c>
      <c r="N57" t="s">
        <v>69</v>
      </c>
      <c r="O57">
        <v>1.81</v>
      </c>
      <c r="P57" t="s">
        <v>70</v>
      </c>
    </row>
    <row r="58" spans="1:17" x14ac:dyDescent="0.35">
      <c r="A58">
        <v>20732</v>
      </c>
      <c r="B58" t="s">
        <v>75</v>
      </c>
      <c r="E58" t="s">
        <v>170</v>
      </c>
      <c r="G58">
        <v>50484514</v>
      </c>
      <c r="H58" t="s">
        <v>138</v>
      </c>
      <c r="I58" s="5">
        <v>45706</v>
      </c>
      <c r="J58" s="5">
        <v>44757</v>
      </c>
      <c r="L58" t="s">
        <v>46</v>
      </c>
      <c r="N58" t="s">
        <v>69</v>
      </c>
      <c r="O58">
        <v>71.099999999999994</v>
      </c>
      <c r="P58" t="s">
        <v>70</v>
      </c>
    </row>
    <row r="59" spans="1:17" x14ac:dyDescent="0.35">
      <c r="A59">
        <v>20732</v>
      </c>
      <c r="B59" t="s">
        <v>75</v>
      </c>
      <c r="E59" t="s">
        <v>143</v>
      </c>
      <c r="G59">
        <v>50517236</v>
      </c>
      <c r="H59" t="s">
        <v>138</v>
      </c>
      <c r="I59" s="5">
        <v>45706</v>
      </c>
      <c r="J59" s="5">
        <v>45370</v>
      </c>
      <c r="L59" t="s">
        <v>46</v>
      </c>
      <c r="N59" t="s">
        <v>69</v>
      </c>
      <c r="O59">
        <v>163.31</v>
      </c>
      <c r="P59" t="s">
        <v>70</v>
      </c>
    </row>
    <row r="60" spans="1:17" x14ac:dyDescent="0.35">
      <c r="A60">
        <v>20732</v>
      </c>
      <c r="B60" t="s">
        <v>78</v>
      </c>
      <c r="E60" t="s">
        <v>171</v>
      </c>
      <c r="G60">
        <v>50465812</v>
      </c>
      <c r="H60" t="s">
        <v>172</v>
      </c>
      <c r="I60" s="5">
        <v>45706</v>
      </c>
      <c r="J60" s="5">
        <v>44363</v>
      </c>
      <c r="L60" t="s">
        <v>46</v>
      </c>
      <c r="N60" t="s">
        <v>69</v>
      </c>
      <c r="O60">
        <v>25.77</v>
      </c>
      <c r="P60" t="s">
        <v>70</v>
      </c>
    </row>
    <row r="61" spans="1:17" x14ac:dyDescent="0.35">
      <c r="A61">
        <v>20732</v>
      </c>
      <c r="B61" t="s">
        <v>78</v>
      </c>
      <c r="E61" t="s">
        <v>139</v>
      </c>
      <c r="F61" t="s">
        <v>173</v>
      </c>
      <c r="G61">
        <v>63230846</v>
      </c>
      <c r="H61" t="s">
        <v>172</v>
      </c>
      <c r="I61" s="5">
        <v>45706</v>
      </c>
      <c r="J61" s="5">
        <v>45579</v>
      </c>
      <c r="L61" t="s">
        <v>46</v>
      </c>
      <c r="N61" t="s">
        <v>69</v>
      </c>
      <c r="O61">
        <v>30.86</v>
      </c>
      <c r="P61" t="s">
        <v>70</v>
      </c>
    </row>
    <row r="62" spans="1:17" x14ac:dyDescent="0.35">
      <c r="A62" s="10">
        <v>20732</v>
      </c>
      <c r="B62" s="10" t="s">
        <v>78</v>
      </c>
      <c r="C62" s="10"/>
      <c r="D62" s="10"/>
      <c r="E62" s="10" t="s">
        <v>232</v>
      </c>
      <c r="F62" s="10"/>
      <c r="G62" s="10">
        <v>63240988</v>
      </c>
      <c r="H62" s="10" t="s">
        <v>172</v>
      </c>
      <c r="I62" s="45">
        <v>45706</v>
      </c>
      <c r="J62" s="45">
        <v>45698</v>
      </c>
      <c r="K62" s="10">
        <v>100000</v>
      </c>
      <c r="L62" s="10" t="s">
        <v>46</v>
      </c>
      <c r="M62" s="10" t="s">
        <v>88</v>
      </c>
      <c r="N62" s="10" t="s">
        <v>88</v>
      </c>
      <c r="O62" s="10">
        <v>3000</v>
      </c>
      <c r="P62" s="10" t="s">
        <v>94</v>
      </c>
      <c r="Q62" s="10"/>
    </row>
    <row r="63" spans="1:17" x14ac:dyDescent="0.35">
      <c r="A63">
        <v>20732</v>
      </c>
      <c r="B63" t="s">
        <v>145</v>
      </c>
      <c r="C63">
        <v>722192</v>
      </c>
      <c r="D63" t="s">
        <v>213</v>
      </c>
      <c r="E63" t="s">
        <v>128</v>
      </c>
      <c r="G63">
        <v>50465712</v>
      </c>
      <c r="H63" t="s">
        <v>129</v>
      </c>
      <c r="I63" s="5">
        <v>45706</v>
      </c>
      <c r="J63" s="5">
        <v>44392</v>
      </c>
      <c r="L63" t="s">
        <v>46</v>
      </c>
      <c r="N63" t="s">
        <v>69</v>
      </c>
      <c r="O63">
        <v>18.47</v>
      </c>
      <c r="P63" t="s">
        <v>70</v>
      </c>
    </row>
    <row r="64" spans="1:17" x14ac:dyDescent="0.35">
      <c r="A64">
        <v>20732</v>
      </c>
      <c r="B64" t="s">
        <v>145</v>
      </c>
      <c r="C64">
        <v>724233</v>
      </c>
      <c r="D64" t="s">
        <v>231</v>
      </c>
      <c r="E64" t="s">
        <v>148</v>
      </c>
      <c r="G64">
        <v>50476091</v>
      </c>
      <c r="H64" t="s">
        <v>129</v>
      </c>
      <c r="I64" s="5">
        <v>45706</v>
      </c>
      <c r="J64" s="5">
        <v>44547</v>
      </c>
      <c r="L64" t="s">
        <v>46</v>
      </c>
      <c r="N64" t="s">
        <v>69</v>
      </c>
      <c r="O64">
        <v>6.45</v>
      </c>
      <c r="P64" t="s">
        <v>70</v>
      </c>
    </row>
    <row r="65" spans="1:17" x14ac:dyDescent="0.35">
      <c r="A65">
        <v>20732</v>
      </c>
      <c r="B65" t="s">
        <v>81</v>
      </c>
      <c r="E65" t="s">
        <v>230</v>
      </c>
      <c r="G65">
        <v>63228020</v>
      </c>
      <c r="H65" t="s">
        <v>83</v>
      </c>
      <c r="I65" s="5">
        <v>45706</v>
      </c>
      <c r="J65" s="5">
        <v>45582</v>
      </c>
      <c r="L65" t="s">
        <v>46</v>
      </c>
      <c r="N65" t="s">
        <v>69</v>
      </c>
      <c r="O65">
        <v>121.76</v>
      </c>
      <c r="P65" t="s">
        <v>70</v>
      </c>
    </row>
    <row r="66" spans="1:17" x14ac:dyDescent="0.35">
      <c r="A66" s="10">
        <v>20732</v>
      </c>
      <c r="B66" s="10" t="s">
        <v>86</v>
      </c>
      <c r="C66" s="10"/>
      <c r="D66" s="10"/>
      <c r="E66" s="10" t="s">
        <v>229</v>
      </c>
      <c r="F66" s="10"/>
      <c r="G66" s="10">
        <v>63242787</v>
      </c>
      <c r="H66" s="10" t="s">
        <v>87</v>
      </c>
      <c r="I66" s="45">
        <v>45699</v>
      </c>
      <c r="J66" s="45">
        <v>45714</v>
      </c>
      <c r="K66" s="10">
        <v>62.52</v>
      </c>
      <c r="L66" s="10" t="s">
        <v>42</v>
      </c>
      <c r="M66" s="10" t="s">
        <v>88</v>
      </c>
      <c r="N66" s="10" t="s">
        <v>88</v>
      </c>
      <c r="O66" s="10">
        <v>750.24</v>
      </c>
      <c r="P66" s="10" t="s">
        <v>94</v>
      </c>
      <c r="Q66" s="10"/>
    </row>
    <row r="67" spans="1:17" x14ac:dyDescent="0.35">
      <c r="A67">
        <v>20732</v>
      </c>
      <c r="B67" t="s">
        <v>92</v>
      </c>
      <c r="E67" t="s">
        <v>176</v>
      </c>
      <c r="G67">
        <v>63227159</v>
      </c>
      <c r="H67" t="s">
        <v>93</v>
      </c>
      <c r="I67" s="5">
        <v>45699</v>
      </c>
      <c r="J67" s="5">
        <v>45542</v>
      </c>
      <c r="L67" t="s">
        <v>42</v>
      </c>
      <c r="N67" t="s">
        <v>69</v>
      </c>
      <c r="O67">
        <v>5.18</v>
      </c>
      <c r="P67" t="s">
        <v>70</v>
      </c>
    </row>
    <row r="68" spans="1:17" x14ac:dyDescent="0.35">
      <c r="A68" s="10">
        <v>20732</v>
      </c>
      <c r="B68" s="10" t="s">
        <v>92</v>
      </c>
      <c r="C68" s="10"/>
      <c r="D68" s="10"/>
      <c r="E68" s="10" t="s">
        <v>228</v>
      </c>
      <c r="F68" s="10"/>
      <c r="G68" s="10">
        <v>63242129</v>
      </c>
      <c r="H68" s="10" t="s">
        <v>93</v>
      </c>
      <c r="I68" s="45">
        <v>45699</v>
      </c>
      <c r="J68" s="45">
        <v>45693</v>
      </c>
      <c r="K68" s="10">
        <v>300</v>
      </c>
      <c r="L68" s="10" t="s">
        <v>42</v>
      </c>
      <c r="M68" s="10" t="s">
        <v>88</v>
      </c>
      <c r="N68" s="10" t="s">
        <v>89</v>
      </c>
      <c r="O68" s="10">
        <v>360</v>
      </c>
      <c r="P68" s="10" t="s">
        <v>94</v>
      </c>
      <c r="Q68" s="10"/>
    </row>
    <row r="69" spans="1:17" x14ac:dyDescent="0.35">
      <c r="A69">
        <v>20732</v>
      </c>
      <c r="B69" t="s">
        <v>92</v>
      </c>
      <c r="E69" t="s">
        <v>227</v>
      </c>
      <c r="G69">
        <v>63238784</v>
      </c>
      <c r="H69" t="s">
        <v>93</v>
      </c>
      <c r="I69" s="5">
        <v>45699</v>
      </c>
      <c r="J69" s="5">
        <v>45666</v>
      </c>
      <c r="L69" t="s">
        <v>42</v>
      </c>
      <c r="N69" t="s">
        <v>69</v>
      </c>
      <c r="O69">
        <v>0.13</v>
      </c>
      <c r="P69" t="s">
        <v>70</v>
      </c>
    </row>
    <row r="70" spans="1:17" x14ac:dyDescent="0.35">
      <c r="A70">
        <v>20732</v>
      </c>
      <c r="B70" t="s">
        <v>92</v>
      </c>
      <c r="E70" t="s">
        <v>227</v>
      </c>
      <c r="G70">
        <v>63238801</v>
      </c>
      <c r="H70" t="s">
        <v>93</v>
      </c>
      <c r="I70" s="5">
        <v>45699</v>
      </c>
      <c r="J70" s="5">
        <v>45666</v>
      </c>
      <c r="L70" t="s">
        <v>42</v>
      </c>
      <c r="N70" t="s">
        <v>69</v>
      </c>
      <c r="O70">
        <v>0.13</v>
      </c>
      <c r="P70" t="s">
        <v>70</v>
      </c>
    </row>
    <row r="71" spans="1:17" x14ac:dyDescent="0.35">
      <c r="A71">
        <v>20732</v>
      </c>
      <c r="B71" t="s">
        <v>92</v>
      </c>
      <c r="E71" t="s">
        <v>177</v>
      </c>
      <c r="F71" t="s">
        <v>178</v>
      </c>
      <c r="G71">
        <v>63214177</v>
      </c>
      <c r="H71" t="s">
        <v>93</v>
      </c>
      <c r="I71" s="5">
        <v>45699</v>
      </c>
      <c r="J71" s="5">
        <v>45420</v>
      </c>
      <c r="L71" t="s">
        <v>42</v>
      </c>
      <c r="N71" t="s">
        <v>69</v>
      </c>
      <c r="O71">
        <v>0.56000000000000005</v>
      </c>
      <c r="P71" t="s">
        <v>70</v>
      </c>
    </row>
    <row r="72" spans="1:17" x14ac:dyDescent="0.35">
      <c r="A72">
        <v>20732</v>
      </c>
      <c r="B72" t="s">
        <v>92</v>
      </c>
      <c r="E72" t="s">
        <v>97</v>
      </c>
      <c r="F72" t="s">
        <v>98</v>
      </c>
      <c r="G72">
        <v>63237859</v>
      </c>
      <c r="H72" t="s">
        <v>93</v>
      </c>
      <c r="I72" s="5">
        <v>45699</v>
      </c>
      <c r="J72" s="5">
        <v>45633</v>
      </c>
      <c r="L72" t="s">
        <v>42</v>
      </c>
      <c r="N72" t="s">
        <v>69</v>
      </c>
      <c r="O72">
        <v>5.59</v>
      </c>
      <c r="P72" t="s">
        <v>70</v>
      </c>
    </row>
    <row r="73" spans="1:17" x14ac:dyDescent="0.35">
      <c r="A73">
        <v>20732</v>
      </c>
      <c r="B73" t="s">
        <v>92</v>
      </c>
      <c r="E73" t="s">
        <v>182</v>
      </c>
      <c r="G73">
        <v>63221540</v>
      </c>
      <c r="H73" t="s">
        <v>93</v>
      </c>
      <c r="I73" s="5">
        <v>45699</v>
      </c>
      <c r="J73" s="5">
        <v>45480</v>
      </c>
      <c r="L73" t="s">
        <v>42</v>
      </c>
      <c r="N73" t="s">
        <v>69</v>
      </c>
      <c r="O73">
        <v>13.68</v>
      </c>
      <c r="P73" t="s">
        <v>70</v>
      </c>
    </row>
    <row r="74" spans="1:17" x14ac:dyDescent="0.35">
      <c r="A74">
        <v>20732</v>
      </c>
      <c r="B74" t="s">
        <v>92</v>
      </c>
      <c r="E74" t="s">
        <v>183</v>
      </c>
      <c r="G74">
        <v>63220154</v>
      </c>
      <c r="H74" t="s">
        <v>93</v>
      </c>
      <c r="I74" s="5">
        <v>45699</v>
      </c>
      <c r="J74" s="5">
        <v>45479</v>
      </c>
      <c r="L74" t="s">
        <v>42</v>
      </c>
      <c r="N74" t="s">
        <v>69</v>
      </c>
      <c r="O74">
        <v>0.43</v>
      </c>
      <c r="P74" t="s">
        <v>70</v>
      </c>
    </row>
    <row r="75" spans="1:17" x14ac:dyDescent="0.35">
      <c r="A75">
        <v>20732</v>
      </c>
      <c r="B75" t="s">
        <v>92</v>
      </c>
      <c r="E75" t="s">
        <v>184</v>
      </c>
      <c r="G75">
        <v>63227461</v>
      </c>
      <c r="H75" t="s">
        <v>93</v>
      </c>
      <c r="I75" s="5">
        <v>45699</v>
      </c>
      <c r="J75" s="5">
        <v>45543</v>
      </c>
      <c r="L75" t="s">
        <v>42</v>
      </c>
      <c r="N75" t="s">
        <v>69</v>
      </c>
      <c r="O75">
        <v>7.14</v>
      </c>
      <c r="P75" t="s">
        <v>70</v>
      </c>
    </row>
    <row r="76" spans="1:17" x14ac:dyDescent="0.35">
      <c r="A76">
        <v>20732</v>
      </c>
      <c r="B76" t="s">
        <v>92</v>
      </c>
      <c r="E76" t="s">
        <v>184</v>
      </c>
      <c r="G76">
        <v>63227462</v>
      </c>
      <c r="H76" t="s">
        <v>93</v>
      </c>
      <c r="I76" s="5">
        <v>45699</v>
      </c>
      <c r="J76" s="5">
        <v>45543</v>
      </c>
      <c r="L76" t="s">
        <v>42</v>
      </c>
      <c r="N76" t="s">
        <v>69</v>
      </c>
      <c r="O76">
        <v>3.07</v>
      </c>
      <c r="P76" t="s">
        <v>70</v>
      </c>
    </row>
    <row r="77" spans="1:17" x14ac:dyDescent="0.35">
      <c r="A77">
        <v>20732</v>
      </c>
      <c r="B77" t="s">
        <v>92</v>
      </c>
      <c r="E77" t="s">
        <v>185</v>
      </c>
      <c r="F77" t="s">
        <v>186</v>
      </c>
      <c r="G77">
        <v>63217436</v>
      </c>
      <c r="H77" t="s">
        <v>93</v>
      </c>
      <c r="I77" s="5">
        <v>45699</v>
      </c>
      <c r="J77" s="5">
        <v>45453</v>
      </c>
      <c r="L77" t="s">
        <v>42</v>
      </c>
      <c r="N77" t="s">
        <v>69</v>
      </c>
      <c r="O77">
        <v>1.31</v>
      </c>
      <c r="P77" t="s">
        <v>70</v>
      </c>
    </row>
    <row r="78" spans="1:17" x14ac:dyDescent="0.35">
      <c r="A78">
        <v>20732</v>
      </c>
      <c r="B78" t="s">
        <v>92</v>
      </c>
      <c r="E78" t="s">
        <v>187</v>
      </c>
      <c r="F78" t="s">
        <v>188</v>
      </c>
      <c r="G78">
        <v>63232371</v>
      </c>
      <c r="H78" t="s">
        <v>93</v>
      </c>
      <c r="I78" s="5">
        <v>45699</v>
      </c>
      <c r="J78" s="5">
        <v>45575</v>
      </c>
      <c r="L78" t="s">
        <v>42</v>
      </c>
      <c r="N78" t="s">
        <v>69</v>
      </c>
      <c r="O78">
        <v>2.2000000000000002</v>
      </c>
      <c r="P78" t="s">
        <v>70</v>
      </c>
    </row>
    <row r="79" spans="1:17" x14ac:dyDescent="0.35">
      <c r="A79">
        <v>20732</v>
      </c>
      <c r="B79" t="s">
        <v>92</v>
      </c>
      <c r="E79" t="s">
        <v>117</v>
      </c>
      <c r="F79" t="s">
        <v>118</v>
      </c>
      <c r="G79">
        <v>63238334</v>
      </c>
      <c r="H79" t="s">
        <v>93</v>
      </c>
      <c r="I79" s="5">
        <v>45699</v>
      </c>
      <c r="J79" s="5">
        <v>45636</v>
      </c>
      <c r="L79" t="s">
        <v>119</v>
      </c>
      <c r="N79" t="s">
        <v>69</v>
      </c>
      <c r="O79">
        <v>1.28</v>
      </c>
      <c r="P79" t="s">
        <v>70</v>
      </c>
    </row>
    <row r="80" spans="1:17" x14ac:dyDescent="0.35">
      <c r="A80">
        <v>20732</v>
      </c>
      <c r="B80" t="s">
        <v>127</v>
      </c>
      <c r="C80">
        <v>727894</v>
      </c>
      <c r="D80" t="s">
        <v>217</v>
      </c>
      <c r="E80" t="s">
        <v>130</v>
      </c>
      <c r="G80">
        <v>50495013</v>
      </c>
      <c r="H80" t="s">
        <v>129</v>
      </c>
      <c r="I80" s="5">
        <v>45699</v>
      </c>
      <c r="J80" s="5">
        <v>44927</v>
      </c>
      <c r="L80" t="s">
        <v>42</v>
      </c>
      <c r="N80" t="s">
        <v>69</v>
      </c>
      <c r="O80">
        <v>5.19</v>
      </c>
      <c r="P80" t="s">
        <v>70</v>
      </c>
    </row>
    <row r="81" spans="1:16" x14ac:dyDescent="0.35">
      <c r="A81">
        <v>20732</v>
      </c>
      <c r="B81" t="s">
        <v>127</v>
      </c>
      <c r="C81">
        <v>727894</v>
      </c>
      <c r="D81" t="s">
        <v>217</v>
      </c>
      <c r="E81" t="s">
        <v>130</v>
      </c>
      <c r="G81">
        <v>50495013</v>
      </c>
      <c r="H81" t="s">
        <v>129</v>
      </c>
      <c r="I81" s="5">
        <v>45699</v>
      </c>
      <c r="J81" s="5">
        <v>44927</v>
      </c>
      <c r="L81" t="s">
        <v>42</v>
      </c>
      <c r="N81" t="s">
        <v>224</v>
      </c>
      <c r="O81">
        <v>-5.19</v>
      </c>
      <c r="P81" t="s">
        <v>70</v>
      </c>
    </row>
    <row r="82" spans="1:16" x14ac:dyDescent="0.35">
      <c r="A82">
        <v>20732</v>
      </c>
      <c r="B82" t="s">
        <v>84</v>
      </c>
      <c r="E82" t="s">
        <v>189</v>
      </c>
      <c r="G82">
        <v>63230756</v>
      </c>
      <c r="H82" t="s">
        <v>134</v>
      </c>
      <c r="I82" s="5">
        <v>45699</v>
      </c>
      <c r="J82" s="5">
        <v>45573</v>
      </c>
      <c r="L82" t="s">
        <v>46</v>
      </c>
      <c r="N82" t="s">
        <v>69</v>
      </c>
      <c r="O82">
        <v>7.52</v>
      </c>
      <c r="P82" t="s">
        <v>70</v>
      </c>
    </row>
    <row r="83" spans="1:16" x14ac:dyDescent="0.35">
      <c r="A83">
        <v>20732</v>
      </c>
      <c r="B83" t="s">
        <v>84</v>
      </c>
      <c r="E83" t="s">
        <v>167</v>
      </c>
      <c r="G83">
        <v>63235243</v>
      </c>
      <c r="H83" t="s">
        <v>134</v>
      </c>
      <c r="I83" s="5">
        <v>45699</v>
      </c>
      <c r="J83" s="5">
        <v>45608</v>
      </c>
      <c r="L83" t="s">
        <v>46</v>
      </c>
      <c r="N83" t="s">
        <v>69</v>
      </c>
      <c r="O83">
        <v>424.44</v>
      </c>
      <c r="P83" t="s">
        <v>70</v>
      </c>
    </row>
    <row r="84" spans="1:16" x14ac:dyDescent="0.35">
      <c r="A84">
        <v>20732</v>
      </c>
      <c r="B84" t="s">
        <v>75</v>
      </c>
      <c r="E84" t="s">
        <v>190</v>
      </c>
      <c r="G84">
        <v>50465536</v>
      </c>
      <c r="H84" t="s">
        <v>138</v>
      </c>
      <c r="I84" s="5">
        <v>45699</v>
      </c>
      <c r="J84" s="5">
        <v>44385</v>
      </c>
      <c r="L84" t="s">
        <v>46</v>
      </c>
      <c r="N84" t="s">
        <v>69</v>
      </c>
      <c r="O84">
        <v>115.43</v>
      </c>
      <c r="P84" t="s">
        <v>70</v>
      </c>
    </row>
    <row r="85" spans="1:16" x14ac:dyDescent="0.35">
      <c r="A85">
        <v>20732</v>
      </c>
      <c r="B85" t="s">
        <v>75</v>
      </c>
      <c r="E85" t="s">
        <v>139</v>
      </c>
      <c r="G85">
        <v>50485354</v>
      </c>
      <c r="H85" t="s">
        <v>138</v>
      </c>
      <c r="I85" s="5">
        <v>45699</v>
      </c>
      <c r="J85" s="5">
        <v>44781</v>
      </c>
      <c r="L85" t="s">
        <v>46</v>
      </c>
      <c r="N85" t="s">
        <v>69</v>
      </c>
      <c r="O85">
        <v>203.76</v>
      </c>
      <c r="P85" t="s">
        <v>70</v>
      </c>
    </row>
    <row r="86" spans="1:16" x14ac:dyDescent="0.35">
      <c r="A86">
        <v>20732</v>
      </c>
      <c r="B86" t="s">
        <v>75</v>
      </c>
      <c r="E86" t="s">
        <v>226</v>
      </c>
      <c r="G86">
        <v>63232853</v>
      </c>
      <c r="H86" t="s">
        <v>138</v>
      </c>
      <c r="I86" s="5">
        <v>45699</v>
      </c>
      <c r="J86" s="5">
        <v>45665</v>
      </c>
      <c r="L86" t="s">
        <v>46</v>
      </c>
      <c r="N86" t="s">
        <v>69</v>
      </c>
      <c r="O86">
        <v>17.73</v>
      </c>
      <c r="P86" t="s">
        <v>70</v>
      </c>
    </row>
    <row r="87" spans="1:16" x14ac:dyDescent="0.35">
      <c r="A87">
        <v>20732</v>
      </c>
      <c r="B87" t="s">
        <v>75</v>
      </c>
      <c r="E87" t="s">
        <v>191</v>
      </c>
      <c r="G87">
        <v>50465666</v>
      </c>
      <c r="H87" t="s">
        <v>138</v>
      </c>
      <c r="I87" s="5">
        <v>45699</v>
      </c>
      <c r="J87" s="5">
        <v>44355</v>
      </c>
      <c r="L87" t="s">
        <v>46</v>
      </c>
      <c r="N87" t="s">
        <v>69</v>
      </c>
      <c r="O87">
        <v>81.45</v>
      </c>
      <c r="P87" t="s">
        <v>70</v>
      </c>
    </row>
    <row r="88" spans="1:16" x14ac:dyDescent="0.35">
      <c r="A88">
        <v>20732</v>
      </c>
      <c r="B88" t="s">
        <v>145</v>
      </c>
      <c r="C88">
        <v>718650</v>
      </c>
      <c r="D88" t="s">
        <v>225</v>
      </c>
      <c r="E88" t="s">
        <v>146</v>
      </c>
      <c r="G88">
        <v>50446581</v>
      </c>
      <c r="H88" t="s">
        <v>147</v>
      </c>
      <c r="I88" s="5">
        <v>45699</v>
      </c>
      <c r="J88" s="5">
        <v>43746</v>
      </c>
      <c r="L88" t="s">
        <v>46</v>
      </c>
      <c r="N88" t="s">
        <v>69</v>
      </c>
      <c r="O88">
        <v>7.74</v>
      </c>
      <c r="P88" t="s">
        <v>70</v>
      </c>
    </row>
    <row r="89" spans="1:16" x14ac:dyDescent="0.35">
      <c r="A89">
        <v>20732</v>
      </c>
      <c r="B89" t="s">
        <v>145</v>
      </c>
      <c r="C89">
        <v>728280</v>
      </c>
      <c r="D89" t="s">
        <v>214</v>
      </c>
      <c r="E89" t="s">
        <v>133</v>
      </c>
      <c r="G89">
        <v>50502608</v>
      </c>
      <c r="H89" t="s">
        <v>129</v>
      </c>
      <c r="I89" s="5">
        <v>45699</v>
      </c>
      <c r="J89" s="5">
        <v>45114</v>
      </c>
      <c r="L89" t="s">
        <v>46</v>
      </c>
      <c r="N89" t="s">
        <v>69</v>
      </c>
      <c r="O89">
        <v>1.93</v>
      </c>
      <c r="P89" t="s">
        <v>70</v>
      </c>
    </row>
    <row r="90" spans="1:16" x14ac:dyDescent="0.35">
      <c r="A90">
        <v>20732</v>
      </c>
      <c r="B90" t="s">
        <v>149</v>
      </c>
      <c r="E90" t="s">
        <v>154</v>
      </c>
      <c r="G90">
        <v>63235178</v>
      </c>
      <c r="H90" t="s">
        <v>151</v>
      </c>
      <c r="I90" s="5">
        <v>45699</v>
      </c>
      <c r="J90" s="5">
        <v>45597</v>
      </c>
      <c r="L90" t="s">
        <v>42</v>
      </c>
      <c r="N90" t="s">
        <v>224</v>
      </c>
      <c r="O90">
        <v>-150.08000000000001</v>
      </c>
      <c r="P90" t="s">
        <v>70</v>
      </c>
    </row>
    <row r="91" spans="1:16" x14ac:dyDescent="0.35">
      <c r="A91">
        <v>20732</v>
      </c>
      <c r="B91" t="s">
        <v>149</v>
      </c>
      <c r="E91" t="s">
        <v>154</v>
      </c>
      <c r="G91">
        <v>63235178</v>
      </c>
      <c r="H91" t="s">
        <v>151</v>
      </c>
      <c r="I91" s="5">
        <v>45699</v>
      </c>
      <c r="J91" s="5">
        <v>45597</v>
      </c>
      <c r="L91" t="s">
        <v>42</v>
      </c>
      <c r="N91" t="s">
        <v>69</v>
      </c>
      <c r="O91">
        <v>13.1</v>
      </c>
      <c r="P91" t="s">
        <v>70</v>
      </c>
    </row>
    <row r="92" spans="1:16" x14ac:dyDescent="0.35">
      <c r="A92">
        <v>20732</v>
      </c>
      <c r="B92" t="s">
        <v>149</v>
      </c>
      <c r="E92" t="s">
        <v>154</v>
      </c>
      <c r="G92">
        <v>63235178</v>
      </c>
      <c r="H92" t="s">
        <v>151</v>
      </c>
      <c r="I92" s="5">
        <v>45699</v>
      </c>
      <c r="J92" s="5">
        <v>45597</v>
      </c>
      <c r="L92" t="s">
        <v>42</v>
      </c>
      <c r="N92" t="s">
        <v>69</v>
      </c>
      <c r="O92">
        <v>118.54</v>
      </c>
      <c r="P92" t="s">
        <v>70</v>
      </c>
    </row>
    <row r="93" spans="1:16" x14ac:dyDescent="0.35">
      <c r="A93">
        <v>20732</v>
      </c>
      <c r="B93" t="s">
        <v>149</v>
      </c>
      <c r="E93" t="s">
        <v>154</v>
      </c>
      <c r="G93">
        <v>63235178</v>
      </c>
      <c r="H93" t="s">
        <v>151</v>
      </c>
      <c r="I93" s="5">
        <v>45699</v>
      </c>
      <c r="J93" s="5">
        <v>45597</v>
      </c>
      <c r="L93" t="s">
        <v>42</v>
      </c>
      <c r="N93" t="s">
        <v>69</v>
      </c>
      <c r="O93">
        <v>123.32</v>
      </c>
      <c r="P93" t="s">
        <v>70</v>
      </c>
    </row>
    <row r="94" spans="1:16" x14ac:dyDescent="0.35">
      <c r="A94">
        <v>20732</v>
      </c>
      <c r="B94" t="s">
        <v>149</v>
      </c>
      <c r="E94" t="s">
        <v>154</v>
      </c>
      <c r="G94">
        <v>63235178</v>
      </c>
      <c r="H94" t="s">
        <v>151</v>
      </c>
      <c r="I94" s="5">
        <v>45699</v>
      </c>
      <c r="J94" s="5">
        <v>45614</v>
      </c>
      <c r="K94">
        <v>28750</v>
      </c>
      <c r="L94" t="s">
        <v>42</v>
      </c>
      <c r="M94" t="s">
        <v>162</v>
      </c>
      <c r="N94" t="s">
        <v>162</v>
      </c>
      <c r="O94">
        <v>431.25</v>
      </c>
      <c r="P94" t="s">
        <v>94</v>
      </c>
    </row>
    <row r="95" spans="1:16" x14ac:dyDescent="0.35">
      <c r="A95">
        <v>20732</v>
      </c>
      <c r="B95" t="s">
        <v>149</v>
      </c>
      <c r="E95" t="s">
        <v>154</v>
      </c>
      <c r="G95">
        <v>63235178</v>
      </c>
      <c r="H95" t="s">
        <v>151</v>
      </c>
      <c r="I95" s="5">
        <v>45699</v>
      </c>
      <c r="J95" s="5">
        <v>45627</v>
      </c>
      <c r="K95">
        <v>-21036.959999999999</v>
      </c>
      <c r="L95" t="s">
        <v>42</v>
      </c>
      <c r="M95" t="s">
        <v>162</v>
      </c>
      <c r="N95" t="s">
        <v>224</v>
      </c>
      <c r="O95">
        <v>-12622.18</v>
      </c>
      <c r="P95" t="s">
        <v>94</v>
      </c>
    </row>
    <row r="96" spans="1:16" x14ac:dyDescent="0.35">
      <c r="A96">
        <v>20732</v>
      </c>
      <c r="B96" t="s">
        <v>149</v>
      </c>
      <c r="E96" t="s">
        <v>154</v>
      </c>
      <c r="G96">
        <v>63235178</v>
      </c>
      <c r="H96" t="s">
        <v>151</v>
      </c>
      <c r="I96" s="5">
        <v>45699</v>
      </c>
      <c r="J96" s="5">
        <v>45627</v>
      </c>
      <c r="K96">
        <v>-2395.83</v>
      </c>
      <c r="L96" t="s">
        <v>42</v>
      </c>
      <c r="M96" t="s">
        <v>162</v>
      </c>
      <c r="N96" t="s">
        <v>224</v>
      </c>
      <c r="O96">
        <v>-718.75</v>
      </c>
      <c r="P96" t="s">
        <v>94</v>
      </c>
    </row>
    <row r="97" spans="1:17" x14ac:dyDescent="0.35">
      <c r="A97">
        <v>20732</v>
      </c>
      <c r="B97" t="s">
        <v>149</v>
      </c>
      <c r="E97" t="s">
        <v>154</v>
      </c>
      <c r="G97">
        <v>63235178</v>
      </c>
      <c r="H97" t="s">
        <v>151</v>
      </c>
      <c r="I97" s="5">
        <v>45699</v>
      </c>
      <c r="J97" s="5">
        <v>45649</v>
      </c>
      <c r="K97">
        <v>252443.57</v>
      </c>
      <c r="L97" t="s">
        <v>42</v>
      </c>
      <c r="M97" t="s">
        <v>162</v>
      </c>
      <c r="N97" t="s">
        <v>162</v>
      </c>
      <c r="O97">
        <v>12622.18</v>
      </c>
      <c r="P97" t="s">
        <v>94</v>
      </c>
    </row>
    <row r="98" spans="1:17" x14ac:dyDescent="0.35">
      <c r="A98">
        <v>20732</v>
      </c>
      <c r="B98" t="s">
        <v>81</v>
      </c>
      <c r="E98" t="s">
        <v>193</v>
      </c>
      <c r="G98">
        <v>50454527</v>
      </c>
      <c r="H98" t="s">
        <v>83</v>
      </c>
      <c r="I98" s="5">
        <v>45699</v>
      </c>
      <c r="J98" s="5">
        <v>44081</v>
      </c>
      <c r="L98" t="s">
        <v>46</v>
      </c>
      <c r="N98" t="s">
        <v>69</v>
      </c>
      <c r="O98">
        <v>25.52</v>
      </c>
      <c r="P98" t="s">
        <v>70</v>
      </c>
    </row>
    <row r="99" spans="1:17" x14ac:dyDescent="0.35">
      <c r="A99">
        <v>20732</v>
      </c>
      <c r="B99" t="s">
        <v>81</v>
      </c>
      <c r="E99" t="s">
        <v>193</v>
      </c>
      <c r="G99">
        <v>50452850</v>
      </c>
      <c r="H99" t="s">
        <v>83</v>
      </c>
      <c r="I99" s="5">
        <v>45699</v>
      </c>
      <c r="J99" s="5">
        <v>44081</v>
      </c>
      <c r="L99" t="s">
        <v>46</v>
      </c>
      <c r="N99" t="s">
        <v>69</v>
      </c>
      <c r="O99">
        <v>53.48</v>
      </c>
      <c r="P99" t="s">
        <v>70</v>
      </c>
    </row>
    <row r="100" spans="1:17" x14ac:dyDescent="0.35">
      <c r="A100">
        <v>20732</v>
      </c>
      <c r="B100" t="s">
        <v>81</v>
      </c>
      <c r="E100" t="s">
        <v>194</v>
      </c>
      <c r="G100">
        <v>63193960</v>
      </c>
      <c r="H100" t="s">
        <v>83</v>
      </c>
      <c r="I100" s="5">
        <v>45699</v>
      </c>
      <c r="J100" s="5">
        <v>45149</v>
      </c>
      <c r="L100" t="s">
        <v>46</v>
      </c>
      <c r="N100" t="s">
        <v>69</v>
      </c>
      <c r="O100">
        <v>65.59</v>
      </c>
      <c r="P100" t="s">
        <v>70</v>
      </c>
    </row>
    <row r="101" spans="1:17" x14ac:dyDescent="0.35">
      <c r="A101">
        <v>20732</v>
      </c>
      <c r="B101" t="s">
        <v>86</v>
      </c>
      <c r="E101" t="s">
        <v>174</v>
      </c>
      <c r="G101">
        <v>63170011</v>
      </c>
      <c r="H101" t="s">
        <v>175</v>
      </c>
      <c r="I101" s="5">
        <v>45692</v>
      </c>
      <c r="J101" s="5">
        <v>44716</v>
      </c>
      <c r="K101">
        <v>25.68</v>
      </c>
      <c r="L101" t="s">
        <v>42</v>
      </c>
      <c r="M101" t="s">
        <v>88</v>
      </c>
      <c r="N101" t="s">
        <v>89</v>
      </c>
      <c r="O101">
        <v>0.77</v>
      </c>
      <c r="P101" t="s">
        <v>16</v>
      </c>
    </row>
    <row r="102" spans="1:17" x14ac:dyDescent="0.35">
      <c r="A102">
        <v>20732</v>
      </c>
      <c r="B102" t="s">
        <v>86</v>
      </c>
      <c r="E102" t="s">
        <v>67</v>
      </c>
      <c r="F102" t="s">
        <v>195</v>
      </c>
      <c r="G102">
        <v>63117389</v>
      </c>
      <c r="H102" t="s">
        <v>175</v>
      </c>
      <c r="I102" s="5">
        <v>45692</v>
      </c>
      <c r="J102" s="5">
        <v>43800</v>
      </c>
      <c r="K102">
        <v>143.99</v>
      </c>
      <c r="L102" t="s">
        <v>42</v>
      </c>
      <c r="M102" t="s">
        <v>88</v>
      </c>
      <c r="N102" t="s">
        <v>89</v>
      </c>
      <c r="O102">
        <v>4.32</v>
      </c>
      <c r="P102" t="s">
        <v>16</v>
      </c>
    </row>
    <row r="103" spans="1:17" x14ac:dyDescent="0.35">
      <c r="A103">
        <v>20732</v>
      </c>
      <c r="B103" t="s">
        <v>86</v>
      </c>
      <c r="E103" t="s">
        <v>67</v>
      </c>
      <c r="G103">
        <v>63117395</v>
      </c>
      <c r="H103" t="s">
        <v>91</v>
      </c>
      <c r="I103" s="5">
        <v>45692</v>
      </c>
      <c r="J103" s="5">
        <v>43800</v>
      </c>
      <c r="K103">
        <v>121.98</v>
      </c>
      <c r="L103" t="s">
        <v>42</v>
      </c>
      <c r="M103" t="s">
        <v>88</v>
      </c>
      <c r="N103" t="s">
        <v>89</v>
      </c>
      <c r="O103">
        <v>3.66</v>
      </c>
      <c r="P103" t="s">
        <v>16</v>
      </c>
    </row>
    <row r="104" spans="1:17" x14ac:dyDescent="0.35">
      <c r="A104">
        <v>20732</v>
      </c>
      <c r="B104" t="s">
        <v>86</v>
      </c>
      <c r="E104" t="s">
        <v>196</v>
      </c>
      <c r="G104">
        <v>63116585</v>
      </c>
      <c r="H104" t="s">
        <v>175</v>
      </c>
      <c r="I104" s="5">
        <v>45692</v>
      </c>
      <c r="J104" s="5">
        <v>43770</v>
      </c>
      <c r="K104">
        <v>18.8</v>
      </c>
      <c r="L104" t="s">
        <v>42</v>
      </c>
      <c r="M104" t="s">
        <v>88</v>
      </c>
      <c r="N104" t="s">
        <v>89</v>
      </c>
      <c r="O104">
        <v>0.56000000000000005</v>
      </c>
      <c r="P104" t="s">
        <v>16</v>
      </c>
    </row>
    <row r="105" spans="1:17" x14ac:dyDescent="0.35">
      <c r="A105">
        <v>20732</v>
      </c>
      <c r="B105" t="s">
        <v>86</v>
      </c>
      <c r="C105">
        <v>719633</v>
      </c>
      <c r="D105" t="s">
        <v>223</v>
      </c>
      <c r="E105" t="s">
        <v>197</v>
      </c>
      <c r="G105">
        <v>63125188</v>
      </c>
      <c r="H105" t="s">
        <v>198</v>
      </c>
      <c r="I105" s="5">
        <v>45692</v>
      </c>
      <c r="J105" s="5">
        <v>44137</v>
      </c>
      <c r="K105">
        <v>64.41</v>
      </c>
      <c r="L105" t="s">
        <v>42</v>
      </c>
      <c r="M105" t="s">
        <v>88</v>
      </c>
      <c r="N105" t="s">
        <v>89</v>
      </c>
      <c r="O105">
        <v>6.44</v>
      </c>
      <c r="P105" t="s">
        <v>16</v>
      </c>
    </row>
    <row r="106" spans="1:17" x14ac:dyDescent="0.35">
      <c r="A106">
        <v>20732</v>
      </c>
      <c r="B106" t="s">
        <v>86</v>
      </c>
      <c r="C106">
        <v>719093</v>
      </c>
      <c r="D106" t="s">
        <v>222</v>
      </c>
      <c r="E106" t="s">
        <v>196</v>
      </c>
      <c r="G106">
        <v>63116843</v>
      </c>
      <c r="H106" t="s">
        <v>198</v>
      </c>
      <c r="I106" s="5">
        <v>45692</v>
      </c>
      <c r="J106" s="5">
        <v>43817</v>
      </c>
      <c r="K106">
        <v>23.91</v>
      </c>
      <c r="L106" t="s">
        <v>42</v>
      </c>
      <c r="M106" t="s">
        <v>88</v>
      </c>
      <c r="N106" t="s">
        <v>89</v>
      </c>
      <c r="O106">
        <v>2.39</v>
      </c>
      <c r="P106" t="s">
        <v>16</v>
      </c>
    </row>
    <row r="107" spans="1:17" x14ac:dyDescent="0.35">
      <c r="A107" s="10">
        <v>20732</v>
      </c>
      <c r="B107" s="10" t="s">
        <v>199</v>
      </c>
      <c r="C107" s="10"/>
      <c r="D107" s="10"/>
      <c r="E107" s="10" t="s">
        <v>221</v>
      </c>
      <c r="F107" s="10"/>
      <c r="G107" s="10">
        <v>63240050</v>
      </c>
      <c r="H107" s="10" t="s">
        <v>201</v>
      </c>
      <c r="I107" s="45">
        <v>45692</v>
      </c>
      <c r="J107" s="45">
        <v>45689</v>
      </c>
      <c r="K107" s="10">
        <v>338.42</v>
      </c>
      <c r="L107" s="10" t="s">
        <v>42</v>
      </c>
      <c r="M107" s="10" t="s">
        <v>88</v>
      </c>
      <c r="N107" s="10" t="s">
        <v>88</v>
      </c>
      <c r="O107" s="10">
        <v>4061.04</v>
      </c>
      <c r="P107" s="10" t="s">
        <v>94</v>
      </c>
      <c r="Q107" s="10"/>
    </row>
    <row r="108" spans="1:17" x14ac:dyDescent="0.35">
      <c r="A108">
        <v>20732</v>
      </c>
      <c r="B108" t="s">
        <v>199</v>
      </c>
      <c r="E108" t="s">
        <v>200</v>
      </c>
      <c r="G108">
        <v>63137584</v>
      </c>
      <c r="H108" t="s">
        <v>201</v>
      </c>
      <c r="I108" s="5">
        <v>45692</v>
      </c>
      <c r="J108" s="5">
        <v>44137</v>
      </c>
      <c r="K108">
        <v>341.77</v>
      </c>
      <c r="L108" t="s">
        <v>42</v>
      </c>
      <c r="M108" t="s">
        <v>88</v>
      </c>
      <c r="N108" t="s">
        <v>89</v>
      </c>
      <c r="O108">
        <v>10.25</v>
      </c>
      <c r="P108" t="s">
        <v>16</v>
      </c>
    </row>
    <row r="109" spans="1:17" x14ac:dyDescent="0.35">
      <c r="A109">
        <v>20732</v>
      </c>
      <c r="B109" t="s">
        <v>199</v>
      </c>
      <c r="E109" t="s">
        <v>202</v>
      </c>
      <c r="G109">
        <v>63116580</v>
      </c>
      <c r="H109" t="s">
        <v>201</v>
      </c>
      <c r="I109" s="5">
        <v>45692</v>
      </c>
      <c r="J109" s="5">
        <v>43770</v>
      </c>
      <c r="K109">
        <v>91.3</v>
      </c>
      <c r="L109" t="s">
        <v>42</v>
      </c>
      <c r="M109" t="s">
        <v>88</v>
      </c>
      <c r="N109" t="s">
        <v>89</v>
      </c>
      <c r="O109">
        <v>2.74</v>
      </c>
      <c r="P109" t="s">
        <v>16</v>
      </c>
    </row>
    <row r="110" spans="1:17" x14ac:dyDescent="0.35">
      <c r="A110">
        <v>20732</v>
      </c>
      <c r="B110" t="s">
        <v>92</v>
      </c>
      <c r="E110" t="s">
        <v>95</v>
      </c>
      <c r="G110">
        <v>63187268</v>
      </c>
      <c r="H110" t="s">
        <v>93</v>
      </c>
      <c r="I110" s="5">
        <v>45692</v>
      </c>
      <c r="J110" s="5">
        <v>45051</v>
      </c>
      <c r="L110" t="s">
        <v>42</v>
      </c>
      <c r="N110" t="s">
        <v>69</v>
      </c>
      <c r="O110">
        <v>10.86</v>
      </c>
      <c r="P110" t="s">
        <v>70</v>
      </c>
    </row>
    <row r="111" spans="1:17" x14ac:dyDescent="0.35">
      <c r="A111">
        <v>20732</v>
      </c>
      <c r="B111" t="s">
        <v>92</v>
      </c>
      <c r="E111" t="s">
        <v>220</v>
      </c>
      <c r="G111">
        <v>63238151</v>
      </c>
      <c r="H111" t="s">
        <v>93</v>
      </c>
      <c r="I111" s="5">
        <v>45692</v>
      </c>
      <c r="J111" s="5">
        <v>45662</v>
      </c>
      <c r="L111" t="s">
        <v>42</v>
      </c>
      <c r="N111" t="s">
        <v>69</v>
      </c>
      <c r="O111">
        <v>1.93</v>
      </c>
      <c r="P111" t="s">
        <v>70</v>
      </c>
    </row>
    <row r="112" spans="1:17" x14ac:dyDescent="0.35">
      <c r="A112">
        <v>20732</v>
      </c>
      <c r="B112" t="s">
        <v>92</v>
      </c>
      <c r="E112" t="s">
        <v>96</v>
      </c>
      <c r="G112">
        <v>63187983</v>
      </c>
      <c r="H112" t="s">
        <v>93</v>
      </c>
      <c r="I112" s="5">
        <v>45692</v>
      </c>
      <c r="J112" s="5">
        <v>45078</v>
      </c>
      <c r="L112" t="s">
        <v>42</v>
      </c>
      <c r="N112" t="s">
        <v>69</v>
      </c>
      <c r="O112">
        <v>15.28</v>
      </c>
      <c r="P112" t="s">
        <v>70</v>
      </c>
    </row>
    <row r="113" spans="1:16" x14ac:dyDescent="0.35">
      <c r="A113">
        <v>20732</v>
      </c>
      <c r="B113" t="s">
        <v>92</v>
      </c>
      <c r="E113" t="s">
        <v>203</v>
      </c>
      <c r="G113">
        <v>63185975</v>
      </c>
      <c r="H113" t="s">
        <v>93</v>
      </c>
      <c r="I113" s="5">
        <v>45692</v>
      </c>
      <c r="J113" s="5">
        <v>45019</v>
      </c>
      <c r="L113" t="s">
        <v>42</v>
      </c>
      <c r="N113" t="s">
        <v>69</v>
      </c>
      <c r="O113">
        <v>17.97</v>
      </c>
      <c r="P113" t="s">
        <v>70</v>
      </c>
    </row>
    <row r="114" spans="1:16" x14ac:dyDescent="0.35">
      <c r="A114">
        <v>20732</v>
      </c>
      <c r="B114" t="s">
        <v>92</v>
      </c>
      <c r="E114" t="s">
        <v>99</v>
      </c>
      <c r="F114" t="s">
        <v>100</v>
      </c>
      <c r="G114">
        <v>63218692</v>
      </c>
      <c r="H114" t="s">
        <v>93</v>
      </c>
      <c r="I114" s="5">
        <v>45692</v>
      </c>
      <c r="J114" s="5">
        <v>45444</v>
      </c>
      <c r="L114" t="s">
        <v>42</v>
      </c>
      <c r="N114" t="s">
        <v>69</v>
      </c>
      <c r="O114">
        <v>2.79</v>
      </c>
      <c r="P114" t="s">
        <v>70</v>
      </c>
    </row>
    <row r="115" spans="1:16" x14ac:dyDescent="0.35">
      <c r="A115">
        <v>20732</v>
      </c>
      <c r="B115" t="s">
        <v>92</v>
      </c>
      <c r="E115" t="s">
        <v>99</v>
      </c>
      <c r="F115" t="s">
        <v>100</v>
      </c>
      <c r="G115">
        <v>63218826</v>
      </c>
      <c r="H115" t="s">
        <v>93</v>
      </c>
      <c r="I115" s="5">
        <v>45692</v>
      </c>
      <c r="J115" s="5">
        <v>45444</v>
      </c>
      <c r="L115" t="s">
        <v>42</v>
      </c>
      <c r="N115" t="s">
        <v>69</v>
      </c>
      <c r="O115">
        <v>2.79</v>
      </c>
      <c r="P115" t="s">
        <v>70</v>
      </c>
    </row>
    <row r="116" spans="1:16" x14ac:dyDescent="0.35">
      <c r="A116">
        <v>20732</v>
      </c>
      <c r="B116" t="s">
        <v>92</v>
      </c>
      <c r="E116" t="s">
        <v>163</v>
      </c>
      <c r="F116" t="s">
        <v>164</v>
      </c>
      <c r="G116">
        <v>63235100</v>
      </c>
      <c r="H116" t="s">
        <v>93</v>
      </c>
      <c r="I116" s="5">
        <v>45692</v>
      </c>
      <c r="J116" s="5">
        <v>45601</v>
      </c>
      <c r="L116" t="s">
        <v>42</v>
      </c>
      <c r="N116" t="s">
        <v>69</v>
      </c>
      <c r="O116">
        <v>0.19</v>
      </c>
      <c r="P116" t="s">
        <v>70</v>
      </c>
    </row>
    <row r="117" spans="1:16" x14ac:dyDescent="0.35">
      <c r="A117">
        <v>20732</v>
      </c>
      <c r="B117" t="s">
        <v>92</v>
      </c>
      <c r="E117" t="s">
        <v>179</v>
      </c>
      <c r="F117" t="s">
        <v>180</v>
      </c>
      <c r="G117">
        <v>63225859</v>
      </c>
      <c r="H117" t="s">
        <v>93</v>
      </c>
      <c r="I117" s="5">
        <v>45692</v>
      </c>
      <c r="J117" s="5">
        <v>45540</v>
      </c>
      <c r="L117" t="s">
        <v>42</v>
      </c>
      <c r="N117" t="s">
        <v>69</v>
      </c>
      <c r="O117">
        <v>0.33</v>
      </c>
      <c r="P117" t="s">
        <v>70</v>
      </c>
    </row>
    <row r="118" spans="1:16" x14ac:dyDescent="0.35">
      <c r="A118">
        <v>20732</v>
      </c>
      <c r="B118" t="s">
        <v>92</v>
      </c>
      <c r="E118" t="s">
        <v>181</v>
      </c>
      <c r="G118">
        <v>63235524</v>
      </c>
      <c r="H118" t="s">
        <v>93</v>
      </c>
      <c r="I118" s="5">
        <v>45692</v>
      </c>
      <c r="J118" s="5">
        <v>45631</v>
      </c>
      <c r="L118" t="s">
        <v>42</v>
      </c>
      <c r="N118" t="s">
        <v>69</v>
      </c>
      <c r="O118">
        <v>0.25</v>
      </c>
      <c r="P118" t="s">
        <v>70</v>
      </c>
    </row>
    <row r="119" spans="1:16" x14ac:dyDescent="0.35">
      <c r="A119">
        <v>20732</v>
      </c>
      <c r="B119" t="s">
        <v>92</v>
      </c>
      <c r="E119" t="s">
        <v>101</v>
      </c>
      <c r="G119">
        <v>63222257</v>
      </c>
      <c r="H119" t="s">
        <v>93</v>
      </c>
      <c r="I119" s="5">
        <v>45692</v>
      </c>
      <c r="J119" s="5">
        <v>45505</v>
      </c>
      <c r="L119" t="s">
        <v>42</v>
      </c>
      <c r="N119" t="s">
        <v>69</v>
      </c>
      <c r="O119">
        <v>2.68</v>
      </c>
      <c r="P119" t="s">
        <v>70</v>
      </c>
    </row>
    <row r="120" spans="1:16" x14ac:dyDescent="0.35">
      <c r="A120">
        <v>20732</v>
      </c>
      <c r="B120" t="s">
        <v>92</v>
      </c>
      <c r="E120" t="s">
        <v>102</v>
      </c>
      <c r="G120">
        <v>63228304</v>
      </c>
      <c r="H120" t="s">
        <v>93</v>
      </c>
      <c r="I120" s="5">
        <v>45692</v>
      </c>
      <c r="J120" s="5">
        <v>45536</v>
      </c>
      <c r="L120" t="s">
        <v>42</v>
      </c>
      <c r="N120" t="s">
        <v>69</v>
      </c>
      <c r="O120">
        <v>0.31</v>
      </c>
      <c r="P120" t="s">
        <v>70</v>
      </c>
    </row>
    <row r="121" spans="1:16" x14ac:dyDescent="0.35">
      <c r="A121">
        <v>20732</v>
      </c>
      <c r="B121" t="s">
        <v>92</v>
      </c>
      <c r="E121" t="s">
        <v>102</v>
      </c>
      <c r="G121">
        <v>63228305</v>
      </c>
      <c r="H121" t="s">
        <v>93</v>
      </c>
      <c r="I121" s="5">
        <v>45692</v>
      </c>
      <c r="J121" s="5">
        <v>45536</v>
      </c>
      <c r="L121" t="s">
        <v>42</v>
      </c>
      <c r="N121" t="s">
        <v>69</v>
      </c>
      <c r="O121">
        <v>0.31</v>
      </c>
      <c r="P121" t="s">
        <v>70</v>
      </c>
    </row>
    <row r="122" spans="1:16" x14ac:dyDescent="0.35">
      <c r="A122">
        <v>20732</v>
      </c>
      <c r="B122" t="s">
        <v>92</v>
      </c>
      <c r="E122" t="s">
        <v>105</v>
      </c>
      <c r="G122">
        <v>63224014</v>
      </c>
      <c r="H122" t="s">
        <v>93</v>
      </c>
      <c r="I122" s="5">
        <v>45692</v>
      </c>
      <c r="J122" s="5">
        <v>45536</v>
      </c>
      <c r="L122" t="s">
        <v>42</v>
      </c>
      <c r="N122" t="s">
        <v>69</v>
      </c>
      <c r="O122">
        <v>0.43</v>
      </c>
      <c r="P122" t="s">
        <v>70</v>
      </c>
    </row>
    <row r="123" spans="1:16" x14ac:dyDescent="0.35">
      <c r="A123">
        <v>20732</v>
      </c>
      <c r="B123" t="s">
        <v>92</v>
      </c>
      <c r="E123" t="s">
        <v>106</v>
      </c>
      <c r="G123">
        <v>63188827</v>
      </c>
      <c r="H123" t="s">
        <v>93</v>
      </c>
      <c r="I123" s="5">
        <v>45692</v>
      </c>
      <c r="J123" s="5">
        <v>45078</v>
      </c>
      <c r="L123" t="s">
        <v>42</v>
      </c>
      <c r="N123" t="s">
        <v>69</v>
      </c>
      <c r="O123">
        <v>5.08</v>
      </c>
      <c r="P123" t="s">
        <v>70</v>
      </c>
    </row>
    <row r="124" spans="1:16" x14ac:dyDescent="0.35">
      <c r="A124">
        <v>20732</v>
      </c>
      <c r="B124" t="s">
        <v>92</v>
      </c>
      <c r="E124" t="s">
        <v>107</v>
      </c>
      <c r="G124">
        <v>63227450</v>
      </c>
      <c r="H124" t="s">
        <v>93</v>
      </c>
      <c r="I124" s="5">
        <v>45692</v>
      </c>
      <c r="J124" s="5">
        <v>45536</v>
      </c>
      <c r="L124" t="s">
        <v>42</v>
      </c>
      <c r="N124" t="s">
        <v>69</v>
      </c>
      <c r="O124">
        <v>0.54</v>
      </c>
      <c r="P124" t="s">
        <v>70</v>
      </c>
    </row>
    <row r="125" spans="1:16" x14ac:dyDescent="0.35">
      <c r="A125">
        <v>20732</v>
      </c>
      <c r="B125" t="s">
        <v>92</v>
      </c>
      <c r="E125" t="s">
        <v>108</v>
      </c>
      <c r="G125">
        <v>63186960</v>
      </c>
      <c r="H125" t="s">
        <v>93</v>
      </c>
      <c r="I125" s="5">
        <v>45692</v>
      </c>
      <c r="J125" s="5">
        <v>45047</v>
      </c>
      <c r="L125" t="s">
        <v>42</v>
      </c>
      <c r="N125" t="s">
        <v>69</v>
      </c>
      <c r="O125">
        <v>10.75</v>
      </c>
      <c r="P125" t="s">
        <v>70</v>
      </c>
    </row>
    <row r="126" spans="1:16" x14ac:dyDescent="0.35">
      <c r="A126">
        <v>20732</v>
      </c>
      <c r="B126" t="s">
        <v>92</v>
      </c>
      <c r="E126" t="s">
        <v>219</v>
      </c>
      <c r="F126" t="s">
        <v>218</v>
      </c>
      <c r="G126">
        <v>63237729</v>
      </c>
      <c r="H126" t="s">
        <v>93</v>
      </c>
      <c r="I126" s="5">
        <v>45692</v>
      </c>
      <c r="J126" s="5">
        <v>45658</v>
      </c>
      <c r="L126" t="s">
        <v>42</v>
      </c>
      <c r="N126" t="s">
        <v>69</v>
      </c>
      <c r="O126">
        <v>2.6</v>
      </c>
      <c r="P126" t="s">
        <v>70</v>
      </c>
    </row>
    <row r="127" spans="1:16" x14ac:dyDescent="0.35">
      <c r="A127">
        <v>20732</v>
      </c>
      <c r="B127" t="s">
        <v>92</v>
      </c>
      <c r="E127" t="s">
        <v>109</v>
      </c>
      <c r="F127" t="s">
        <v>110</v>
      </c>
      <c r="G127">
        <v>63226185</v>
      </c>
      <c r="H127" t="s">
        <v>93</v>
      </c>
      <c r="I127" s="5">
        <v>45692</v>
      </c>
      <c r="J127" s="5">
        <v>45536</v>
      </c>
      <c r="L127" t="s">
        <v>42</v>
      </c>
      <c r="N127" t="s">
        <v>69</v>
      </c>
      <c r="O127">
        <v>0.37</v>
      </c>
      <c r="P127" t="s">
        <v>70</v>
      </c>
    </row>
    <row r="128" spans="1:16" x14ac:dyDescent="0.35">
      <c r="A128">
        <v>20732</v>
      </c>
      <c r="B128" t="s">
        <v>92</v>
      </c>
      <c r="E128" t="s">
        <v>111</v>
      </c>
      <c r="G128">
        <v>63186898</v>
      </c>
      <c r="H128" t="s">
        <v>93</v>
      </c>
      <c r="I128" s="5">
        <v>45692</v>
      </c>
      <c r="J128" s="5">
        <v>45047</v>
      </c>
      <c r="L128" t="s">
        <v>42</v>
      </c>
      <c r="N128" t="s">
        <v>69</v>
      </c>
      <c r="O128">
        <v>5.38</v>
      </c>
      <c r="P128" t="s">
        <v>70</v>
      </c>
    </row>
    <row r="129" spans="1:16" x14ac:dyDescent="0.35">
      <c r="A129">
        <v>20732</v>
      </c>
      <c r="B129" t="s">
        <v>92</v>
      </c>
      <c r="E129" t="s">
        <v>112</v>
      </c>
      <c r="F129" t="s">
        <v>113</v>
      </c>
      <c r="G129">
        <v>63222818</v>
      </c>
      <c r="H129" t="s">
        <v>93</v>
      </c>
      <c r="I129" s="5">
        <v>45692</v>
      </c>
      <c r="J129" s="5">
        <v>45505</v>
      </c>
      <c r="L129" t="s">
        <v>42</v>
      </c>
      <c r="N129" t="s">
        <v>69</v>
      </c>
      <c r="O129">
        <v>2.68</v>
      </c>
      <c r="P129" t="s">
        <v>70</v>
      </c>
    </row>
    <row r="130" spans="1:16" x14ac:dyDescent="0.35">
      <c r="A130">
        <v>20732</v>
      </c>
      <c r="B130" t="s">
        <v>92</v>
      </c>
      <c r="E130" t="s">
        <v>204</v>
      </c>
      <c r="G130">
        <v>63235248</v>
      </c>
      <c r="H130" t="s">
        <v>93</v>
      </c>
      <c r="I130" s="5">
        <v>45692</v>
      </c>
      <c r="J130" s="5">
        <v>45599</v>
      </c>
      <c r="L130" t="s">
        <v>42</v>
      </c>
      <c r="N130" t="s">
        <v>69</v>
      </c>
      <c r="O130">
        <v>0.19</v>
      </c>
      <c r="P130" t="s">
        <v>70</v>
      </c>
    </row>
    <row r="131" spans="1:16" x14ac:dyDescent="0.35">
      <c r="A131">
        <v>20732</v>
      </c>
      <c r="B131" t="s">
        <v>92</v>
      </c>
      <c r="E131" t="s">
        <v>116</v>
      </c>
      <c r="G131">
        <v>63227966</v>
      </c>
      <c r="H131" t="s">
        <v>93</v>
      </c>
      <c r="I131" s="5">
        <v>45692</v>
      </c>
      <c r="J131" s="5">
        <v>45566</v>
      </c>
      <c r="L131" t="s">
        <v>42</v>
      </c>
      <c r="N131" t="s">
        <v>69</v>
      </c>
      <c r="O131">
        <v>0.24</v>
      </c>
      <c r="P131" t="s">
        <v>70</v>
      </c>
    </row>
    <row r="132" spans="1:16" x14ac:dyDescent="0.35">
      <c r="A132">
        <v>20732</v>
      </c>
      <c r="B132" t="s">
        <v>92</v>
      </c>
      <c r="E132" t="s">
        <v>117</v>
      </c>
      <c r="G132">
        <v>63231066</v>
      </c>
      <c r="H132" t="s">
        <v>93</v>
      </c>
      <c r="I132" s="5">
        <v>45692</v>
      </c>
      <c r="J132" s="5">
        <v>45566</v>
      </c>
      <c r="L132" t="s">
        <v>42</v>
      </c>
      <c r="N132" t="s">
        <v>69</v>
      </c>
      <c r="O132">
        <v>0.17</v>
      </c>
      <c r="P132" t="s">
        <v>70</v>
      </c>
    </row>
    <row r="133" spans="1:16" x14ac:dyDescent="0.35">
      <c r="A133">
        <v>20732</v>
      </c>
      <c r="B133" t="s">
        <v>92</v>
      </c>
      <c r="E133" t="s">
        <v>120</v>
      </c>
      <c r="F133" t="s">
        <v>121</v>
      </c>
      <c r="G133">
        <v>63228363</v>
      </c>
      <c r="H133" t="s">
        <v>93</v>
      </c>
      <c r="I133" s="5">
        <v>45692</v>
      </c>
      <c r="J133" s="5">
        <v>45566</v>
      </c>
      <c r="L133" t="s">
        <v>42</v>
      </c>
      <c r="N133" t="s">
        <v>69</v>
      </c>
      <c r="O133">
        <v>0.44</v>
      </c>
      <c r="P133" t="s">
        <v>70</v>
      </c>
    </row>
    <row r="134" spans="1:16" x14ac:dyDescent="0.35">
      <c r="A134">
        <v>20732</v>
      </c>
      <c r="B134" t="s">
        <v>92</v>
      </c>
      <c r="E134" t="s">
        <v>122</v>
      </c>
      <c r="F134" t="s">
        <v>123</v>
      </c>
      <c r="G134">
        <v>63222834</v>
      </c>
      <c r="H134" t="s">
        <v>93</v>
      </c>
      <c r="I134" s="5">
        <v>45692</v>
      </c>
      <c r="J134" s="5">
        <v>45504</v>
      </c>
      <c r="L134" t="s">
        <v>42</v>
      </c>
      <c r="N134" t="s">
        <v>69</v>
      </c>
      <c r="O134">
        <v>0.37</v>
      </c>
      <c r="P134" t="s">
        <v>70</v>
      </c>
    </row>
    <row r="135" spans="1:16" x14ac:dyDescent="0.35">
      <c r="A135">
        <v>20732</v>
      </c>
      <c r="B135" t="s">
        <v>127</v>
      </c>
      <c r="C135">
        <v>722192</v>
      </c>
      <c r="D135" t="s">
        <v>213</v>
      </c>
      <c r="E135" t="s">
        <v>128</v>
      </c>
      <c r="G135">
        <v>50465706</v>
      </c>
      <c r="H135" t="s">
        <v>129</v>
      </c>
      <c r="I135" s="5">
        <v>45692</v>
      </c>
      <c r="J135" s="5">
        <v>44317</v>
      </c>
      <c r="L135" t="s">
        <v>42</v>
      </c>
      <c r="N135" t="s">
        <v>69</v>
      </c>
      <c r="O135">
        <v>15.18</v>
      </c>
      <c r="P135" t="s">
        <v>70</v>
      </c>
    </row>
    <row r="136" spans="1:16" x14ac:dyDescent="0.35">
      <c r="A136">
        <v>20732</v>
      </c>
      <c r="B136" t="s">
        <v>127</v>
      </c>
      <c r="C136">
        <v>722192</v>
      </c>
      <c r="D136" t="s">
        <v>213</v>
      </c>
      <c r="E136" t="s">
        <v>128</v>
      </c>
      <c r="G136">
        <v>50465707</v>
      </c>
      <c r="H136" t="s">
        <v>129</v>
      </c>
      <c r="I136" s="5">
        <v>45692</v>
      </c>
      <c r="J136" s="5">
        <v>44317</v>
      </c>
      <c r="L136" t="s">
        <v>42</v>
      </c>
      <c r="N136" t="s">
        <v>69</v>
      </c>
      <c r="O136">
        <v>15.32</v>
      </c>
      <c r="P136" t="s">
        <v>70</v>
      </c>
    </row>
    <row r="137" spans="1:16" x14ac:dyDescent="0.35">
      <c r="A137">
        <v>20732</v>
      </c>
      <c r="B137" t="s">
        <v>127</v>
      </c>
      <c r="C137">
        <v>727894</v>
      </c>
      <c r="D137" t="s">
        <v>217</v>
      </c>
      <c r="E137" t="s">
        <v>130</v>
      </c>
      <c r="G137">
        <v>50495013</v>
      </c>
      <c r="H137" t="s">
        <v>129</v>
      </c>
      <c r="I137" s="5">
        <v>45692</v>
      </c>
      <c r="J137" s="5">
        <v>44927</v>
      </c>
      <c r="L137" t="s">
        <v>42</v>
      </c>
      <c r="N137" t="s">
        <v>69</v>
      </c>
      <c r="O137">
        <v>5.19</v>
      </c>
      <c r="P137" t="s">
        <v>70</v>
      </c>
    </row>
    <row r="138" spans="1:16" x14ac:dyDescent="0.35">
      <c r="A138">
        <v>20732</v>
      </c>
      <c r="B138" t="s">
        <v>127</v>
      </c>
      <c r="C138">
        <v>727846</v>
      </c>
      <c r="D138" t="s">
        <v>216</v>
      </c>
      <c r="E138" t="s">
        <v>131</v>
      </c>
      <c r="G138">
        <v>50494756</v>
      </c>
      <c r="H138" t="s">
        <v>129</v>
      </c>
      <c r="I138" s="5">
        <v>45692</v>
      </c>
      <c r="J138" s="5">
        <v>44927</v>
      </c>
      <c r="L138" t="s">
        <v>42</v>
      </c>
      <c r="N138" t="s">
        <v>69</v>
      </c>
      <c r="O138">
        <v>1.52</v>
      </c>
      <c r="P138" t="s">
        <v>70</v>
      </c>
    </row>
    <row r="139" spans="1:16" x14ac:dyDescent="0.35">
      <c r="A139">
        <v>20732</v>
      </c>
      <c r="B139" t="s">
        <v>127</v>
      </c>
      <c r="C139">
        <v>727846</v>
      </c>
      <c r="D139" t="s">
        <v>216</v>
      </c>
      <c r="E139" t="s">
        <v>131</v>
      </c>
      <c r="G139">
        <v>50494758</v>
      </c>
      <c r="H139" t="s">
        <v>129</v>
      </c>
      <c r="I139" s="5">
        <v>45692</v>
      </c>
      <c r="J139" s="5">
        <v>44927</v>
      </c>
      <c r="L139" t="s">
        <v>42</v>
      </c>
      <c r="N139" t="s">
        <v>69</v>
      </c>
      <c r="O139">
        <v>1.58</v>
      </c>
      <c r="P139" t="s">
        <v>70</v>
      </c>
    </row>
    <row r="140" spans="1:16" x14ac:dyDescent="0.35">
      <c r="A140">
        <v>20732</v>
      </c>
      <c r="B140" t="s">
        <v>127</v>
      </c>
      <c r="C140">
        <v>727846</v>
      </c>
      <c r="D140" t="s">
        <v>216</v>
      </c>
      <c r="E140" t="s">
        <v>131</v>
      </c>
      <c r="G140">
        <v>50494759</v>
      </c>
      <c r="H140" t="s">
        <v>129</v>
      </c>
      <c r="I140" s="5">
        <v>45692</v>
      </c>
      <c r="J140" s="5">
        <v>44927</v>
      </c>
      <c r="L140" t="s">
        <v>42</v>
      </c>
      <c r="N140" t="s">
        <v>69</v>
      </c>
      <c r="O140">
        <v>1.58</v>
      </c>
      <c r="P140" t="s">
        <v>70</v>
      </c>
    </row>
    <row r="141" spans="1:16" x14ac:dyDescent="0.35">
      <c r="A141">
        <v>20732</v>
      </c>
      <c r="B141" t="s">
        <v>127</v>
      </c>
      <c r="C141">
        <v>724028</v>
      </c>
      <c r="D141" t="s">
        <v>215</v>
      </c>
      <c r="E141" t="s">
        <v>132</v>
      </c>
      <c r="G141">
        <v>50474992</v>
      </c>
      <c r="H141" t="s">
        <v>129</v>
      </c>
      <c r="I141" s="5">
        <v>45692</v>
      </c>
      <c r="J141" s="5">
        <v>44531</v>
      </c>
      <c r="L141" t="s">
        <v>42</v>
      </c>
      <c r="N141" t="s">
        <v>69</v>
      </c>
      <c r="O141">
        <v>3.81</v>
      </c>
      <c r="P141" t="s">
        <v>70</v>
      </c>
    </row>
    <row r="142" spans="1:16" x14ac:dyDescent="0.35">
      <c r="A142">
        <v>20732</v>
      </c>
      <c r="B142" t="s">
        <v>127</v>
      </c>
      <c r="C142">
        <v>724028</v>
      </c>
      <c r="D142" t="s">
        <v>215</v>
      </c>
      <c r="E142" t="s">
        <v>132</v>
      </c>
      <c r="G142">
        <v>50474993</v>
      </c>
      <c r="H142" t="s">
        <v>129</v>
      </c>
      <c r="I142" s="5">
        <v>45692</v>
      </c>
      <c r="J142" s="5">
        <v>44531</v>
      </c>
      <c r="L142" t="s">
        <v>42</v>
      </c>
      <c r="N142" t="s">
        <v>69</v>
      </c>
      <c r="O142">
        <v>3.9</v>
      </c>
      <c r="P142" t="s">
        <v>70</v>
      </c>
    </row>
    <row r="143" spans="1:16" x14ac:dyDescent="0.35">
      <c r="A143">
        <v>20732</v>
      </c>
      <c r="B143" t="s">
        <v>127</v>
      </c>
      <c r="C143">
        <v>728280</v>
      </c>
      <c r="D143" t="s">
        <v>214</v>
      </c>
      <c r="E143" t="s">
        <v>133</v>
      </c>
      <c r="G143">
        <v>50496854</v>
      </c>
      <c r="H143" t="s">
        <v>129</v>
      </c>
      <c r="I143" s="5">
        <v>45692</v>
      </c>
      <c r="J143" s="5">
        <v>44986</v>
      </c>
      <c r="L143" t="s">
        <v>42</v>
      </c>
      <c r="N143" t="s">
        <v>69</v>
      </c>
      <c r="O143">
        <v>23.84</v>
      </c>
      <c r="P143" t="s">
        <v>70</v>
      </c>
    </row>
    <row r="144" spans="1:16" x14ac:dyDescent="0.35">
      <c r="A144">
        <v>20732</v>
      </c>
      <c r="B144" t="s">
        <v>135</v>
      </c>
      <c r="E144" t="s">
        <v>205</v>
      </c>
      <c r="G144">
        <v>63193221</v>
      </c>
      <c r="H144" t="s">
        <v>136</v>
      </c>
      <c r="I144" s="5">
        <v>45692</v>
      </c>
      <c r="J144" s="5">
        <v>45139</v>
      </c>
      <c r="K144">
        <v>703.03</v>
      </c>
      <c r="L144" t="s">
        <v>42</v>
      </c>
      <c r="M144" t="s">
        <v>88</v>
      </c>
      <c r="N144" t="s">
        <v>89</v>
      </c>
      <c r="O144">
        <v>105.45</v>
      </c>
      <c r="P144" t="s">
        <v>16</v>
      </c>
    </row>
    <row r="145" spans="1:16" x14ac:dyDescent="0.35">
      <c r="A145">
        <v>20732</v>
      </c>
      <c r="B145" t="s">
        <v>135</v>
      </c>
      <c r="E145" t="s">
        <v>206</v>
      </c>
      <c r="G145">
        <v>63121537</v>
      </c>
      <c r="H145" t="s">
        <v>136</v>
      </c>
      <c r="I145" s="5">
        <v>45692</v>
      </c>
      <c r="J145" s="5">
        <v>43864</v>
      </c>
      <c r="K145">
        <v>207.4</v>
      </c>
      <c r="L145" t="s">
        <v>42</v>
      </c>
      <c r="M145" t="s">
        <v>88</v>
      </c>
      <c r="N145" t="s">
        <v>89</v>
      </c>
      <c r="O145">
        <v>6.22</v>
      </c>
      <c r="P145" t="s">
        <v>16</v>
      </c>
    </row>
    <row r="146" spans="1:16" x14ac:dyDescent="0.35">
      <c r="A146">
        <v>20732</v>
      </c>
      <c r="B146" t="s">
        <v>135</v>
      </c>
      <c r="E146" t="s">
        <v>206</v>
      </c>
      <c r="G146">
        <v>63121537</v>
      </c>
      <c r="H146" t="s">
        <v>136</v>
      </c>
      <c r="I146" s="5">
        <v>45692</v>
      </c>
      <c r="J146" s="5">
        <v>44230</v>
      </c>
      <c r="K146">
        <v>7.26</v>
      </c>
      <c r="L146" t="s">
        <v>42</v>
      </c>
      <c r="M146" t="s">
        <v>90</v>
      </c>
      <c r="N146" t="s">
        <v>89</v>
      </c>
      <c r="O146">
        <v>0.22</v>
      </c>
      <c r="P146" t="s">
        <v>16</v>
      </c>
    </row>
    <row r="147" spans="1:16" x14ac:dyDescent="0.35">
      <c r="A147">
        <v>20732</v>
      </c>
      <c r="B147" t="s">
        <v>135</v>
      </c>
      <c r="E147" t="s">
        <v>206</v>
      </c>
      <c r="G147">
        <v>63121537</v>
      </c>
      <c r="H147" t="s">
        <v>136</v>
      </c>
      <c r="I147" s="5">
        <v>45692</v>
      </c>
      <c r="J147" s="5">
        <v>45691</v>
      </c>
      <c r="K147">
        <v>8.33</v>
      </c>
      <c r="L147" t="s">
        <v>42</v>
      </c>
      <c r="M147" t="s">
        <v>90</v>
      </c>
      <c r="N147" t="s">
        <v>90</v>
      </c>
      <c r="O147">
        <v>199.92</v>
      </c>
      <c r="P147" t="s">
        <v>94</v>
      </c>
    </row>
    <row r="148" spans="1:16" x14ac:dyDescent="0.35">
      <c r="A148">
        <v>20732</v>
      </c>
      <c r="B148" t="s">
        <v>135</v>
      </c>
      <c r="E148" t="s">
        <v>207</v>
      </c>
      <c r="G148">
        <v>63132769</v>
      </c>
      <c r="H148" t="s">
        <v>136</v>
      </c>
      <c r="I148" s="5">
        <v>45692</v>
      </c>
      <c r="J148" s="5">
        <v>44105</v>
      </c>
      <c r="K148">
        <v>93.71</v>
      </c>
      <c r="L148" t="s">
        <v>42</v>
      </c>
      <c r="M148" t="s">
        <v>88</v>
      </c>
      <c r="N148" t="s">
        <v>89</v>
      </c>
      <c r="O148">
        <v>14.06</v>
      </c>
      <c r="P148" t="s">
        <v>16</v>
      </c>
    </row>
    <row r="149" spans="1:16" x14ac:dyDescent="0.35">
      <c r="A149">
        <v>20732</v>
      </c>
      <c r="B149" t="s">
        <v>135</v>
      </c>
      <c r="E149" t="s">
        <v>208</v>
      </c>
      <c r="G149">
        <v>63187505</v>
      </c>
      <c r="H149" t="s">
        <v>136</v>
      </c>
      <c r="I149" s="5">
        <v>45692</v>
      </c>
      <c r="J149" s="5">
        <v>45108</v>
      </c>
      <c r="K149">
        <v>191.29</v>
      </c>
      <c r="L149" t="s">
        <v>42</v>
      </c>
      <c r="M149" t="s">
        <v>88</v>
      </c>
      <c r="N149" t="s">
        <v>89</v>
      </c>
      <c r="O149">
        <v>28.69</v>
      </c>
      <c r="P149" t="s">
        <v>16</v>
      </c>
    </row>
    <row r="150" spans="1:16" x14ac:dyDescent="0.35">
      <c r="A150">
        <v>20732</v>
      </c>
      <c r="B150" t="s">
        <v>75</v>
      </c>
      <c r="E150" t="s">
        <v>137</v>
      </c>
      <c r="G150">
        <v>63217149</v>
      </c>
      <c r="H150" t="s">
        <v>138</v>
      </c>
      <c r="I150" s="5">
        <v>45692</v>
      </c>
      <c r="J150" s="5">
        <v>45474</v>
      </c>
      <c r="L150" t="s">
        <v>46</v>
      </c>
      <c r="N150" t="s">
        <v>69</v>
      </c>
      <c r="O150">
        <v>6.2</v>
      </c>
      <c r="P150" t="s">
        <v>70</v>
      </c>
    </row>
    <row r="151" spans="1:16" x14ac:dyDescent="0.35">
      <c r="A151">
        <v>20732</v>
      </c>
      <c r="B151" t="s">
        <v>75</v>
      </c>
      <c r="E151" t="s">
        <v>139</v>
      </c>
      <c r="G151">
        <v>50487066</v>
      </c>
      <c r="H151" t="s">
        <v>138</v>
      </c>
      <c r="I151" s="5">
        <v>45692</v>
      </c>
      <c r="J151" s="5">
        <v>44803</v>
      </c>
      <c r="L151" t="s">
        <v>46</v>
      </c>
      <c r="N151" t="s">
        <v>69</v>
      </c>
      <c r="O151">
        <v>106.56</v>
      </c>
      <c r="P151" t="s">
        <v>70</v>
      </c>
    </row>
    <row r="152" spans="1:16" x14ac:dyDescent="0.35">
      <c r="A152">
        <v>20732</v>
      </c>
      <c r="B152" t="s">
        <v>75</v>
      </c>
      <c r="E152" t="s">
        <v>139</v>
      </c>
      <c r="G152">
        <v>50493426</v>
      </c>
      <c r="H152" t="s">
        <v>138</v>
      </c>
      <c r="I152" s="5">
        <v>45692</v>
      </c>
      <c r="J152" s="5">
        <v>44987</v>
      </c>
      <c r="L152" t="s">
        <v>46</v>
      </c>
      <c r="N152" t="s">
        <v>69</v>
      </c>
      <c r="O152">
        <v>198.83</v>
      </c>
      <c r="P152" t="s">
        <v>70</v>
      </c>
    </row>
    <row r="153" spans="1:16" x14ac:dyDescent="0.35">
      <c r="A153">
        <v>20732</v>
      </c>
      <c r="B153" t="s">
        <v>75</v>
      </c>
      <c r="E153" t="s">
        <v>209</v>
      </c>
      <c r="G153">
        <v>63231142</v>
      </c>
      <c r="H153" t="s">
        <v>138</v>
      </c>
      <c r="I153" s="5">
        <v>45692</v>
      </c>
      <c r="J153" s="5">
        <v>45569</v>
      </c>
      <c r="L153" t="s">
        <v>46</v>
      </c>
      <c r="N153" t="s">
        <v>69</v>
      </c>
      <c r="O153">
        <v>9.66</v>
      </c>
      <c r="P153" t="s">
        <v>70</v>
      </c>
    </row>
    <row r="154" spans="1:16" x14ac:dyDescent="0.35">
      <c r="A154">
        <v>20732</v>
      </c>
      <c r="B154" t="s">
        <v>71</v>
      </c>
      <c r="E154" t="s">
        <v>144</v>
      </c>
      <c r="G154">
        <v>50454275</v>
      </c>
      <c r="H154" t="s">
        <v>125</v>
      </c>
      <c r="I154" s="5">
        <v>45692</v>
      </c>
      <c r="J154" s="5">
        <v>44105</v>
      </c>
      <c r="L154" t="s">
        <v>42</v>
      </c>
      <c r="N154" t="s">
        <v>69</v>
      </c>
      <c r="O154">
        <v>4.28</v>
      </c>
      <c r="P154" t="s">
        <v>70</v>
      </c>
    </row>
    <row r="155" spans="1:16" x14ac:dyDescent="0.35">
      <c r="A155">
        <v>20732</v>
      </c>
      <c r="B155" t="s">
        <v>71</v>
      </c>
      <c r="E155" t="s">
        <v>144</v>
      </c>
      <c r="G155">
        <v>50454275</v>
      </c>
      <c r="H155" t="s">
        <v>125</v>
      </c>
      <c r="I155" s="5">
        <v>45692</v>
      </c>
      <c r="J155" s="5">
        <v>44470</v>
      </c>
      <c r="K155">
        <v>5</v>
      </c>
      <c r="L155" t="s">
        <v>42</v>
      </c>
      <c r="M155" t="s">
        <v>90</v>
      </c>
      <c r="N155" t="s">
        <v>89</v>
      </c>
      <c r="O155">
        <v>0.2</v>
      </c>
      <c r="P155" t="s">
        <v>16</v>
      </c>
    </row>
    <row r="156" spans="1:16" x14ac:dyDescent="0.35">
      <c r="A156">
        <v>20732</v>
      </c>
      <c r="B156" t="s">
        <v>71</v>
      </c>
      <c r="E156" t="s">
        <v>144</v>
      </c>
      <c r="G156">
        <v>50454275</v>
      </c>
      <c r="H156" t="s">
        <v>125</v>
      </c>
      <c r="I156" s="5">
        <v>45692</v>
      </c>
      <c r="J156" s="5">
        <v>44835</v>
      </c>
      <c r="K156">
        <v>10</v>
      </c>
      <c r="L156" t="s">
        <v>42</v>
      </c>
      <c r="M156" t="s">
        <v>90</v>
      </c>
      <c r="N156" t="s">
        <v>89</v>
      </c>
      <c r="O156">
        <v>0.4</v>
      </c>
      <c r="P156" t="s">
        <v>16</v>
      </c>
    </row>
    <row r="157" spans="1:16" x14ac:dyDescent="0.35">
      <c r="A157">
        <v>20732</v>
      </c>
      <c r="B157" t="s">
        <v>71</v>
      </c>
      <c r="E157" t="s">
        <v>144</v>
      </c>
      <c r="G157">
        <v>50454275</v>
      </c>
      <c r="H157" t="s">
        <v>125</v>
      </c>
      <c r="I157" s="5">
        <v>45692</v>
      </c>
      <c r="J157" s="5">
        <v>45200</v>
      </c>
      <c r="K157">
        <v>10.5</v>
      </c>
      <c r="L157" t="s">
        <v>42</v>
      </c>
      <c r="M157" t="s">
        <v>90</v>
      </c>
      <c r="N157" t="s">
        <v>89</v>
      </c>
      <c r="O157">
        <v>0.42</v>
      </c>
      <c r="P157" t="s">
        <v>16</v>
      </c>
    </row>
    <row r="158" spans="1:16" x14ac:dyDescent="0.35">
      <c r="A158">
        <v>20732</v>
      </c>
      <c r="B158" t="s">
        <v>78</v>
      </c>
      <c r="E158" t="s">
        <v>192</v>
      </c>
      <c r="G158">
        <v>63233417</v>
      </c>
      <c r="H158" t="s">
        <v>172</v>
      </c>
      <c r="I158" s="5">
        <v>45692</v>
      </c>
      <c r="J158" s="5">
        <v>45601</v>
      </c>
      <c r="L158" t="s">
        <v>46</v>
      </c>
      <c r="N158" t="s">
        <v>69</v>
      </c>
      <c r="O158">
        <v>10.88</v>
      </c>
      <c r="P158" t="s">
        <v>70</v>
      </c>
    </row>
    <row r="159" spans="1:16" x14ac:dyDescent="0.35">
      <c r="A159">
        <v>20732</v>
      </c>
      <c r="B159" t="s">
        <v>78</v>
      </c>
      <c r="E159" t="s">
        <v>210</v>
      </c>
      <c r="G159">
        <v>50515151</v>
      </c>
      <c r="H159" t="s">
        <v>172</v>
      </c>
      <c r="I159" s="5">
        <v>45692</v>
      </c>
      <c r="J159" s="5">
        <v>45477</v>
      </c>
      <c r="L159" t="s">
        <v>46</v>
      </c>
      <c r="N159" t="s">
        <v>69</v>
      </c>
      <c r="O159">
        <v>861.71</v>
      </c>
      <c r="P159" t="s">
        <v>70</v>
      </c>
    </row>
    <row r="160" spans="1:16" x14ac:dyDescent="0.35">
      <c r="A160">
        <v>20732</v>
      </c>
      <c r="B160" t="s">
        <v>145</v>
      </c>
      <c r="C160">
        <v>722192</v>
      </c>
      <c r="D160" t="s">
        <v>213</v>
      </c>
      <c r="E160" t="s">
        <v>128</v>
      </c>
      <c r="G160">
        <v>50471598</v>
      </c>
      <c r="H160" t="s">
        <v>129</v>
      </c>
      <c r="I160" s="5">
        <v>45692</v>
      </c>
      <c r="J160" s="5">
        <v>44441</v>
      </c>
      <c r="L160" t="s">
        <v>46</v>
      </c>
      <c r="N160" t="s">
        <v>69</v>
      </c>
      <c r="O160">
        <v>12.46</v>
      </c>
      <c r="P160" t="s">
        <v>70</v>
      </c>
    </row>
    <row r="161" spans="1:16" x14ac:dyDescent="0.35">
      <c r="A161">
        <v>20732</v>
      </c>
      <c r="B161" t="s">
        <v>149</v>
      </c>
      <c r="E161" t="s">
        <v>150</v>
      </c>
      <c r="G161">
        <v>63229935</v>
      </c>
      <c r="H161" t="s">
        <v>151</v>
      </c>
      <c r="I161" s="5">
        <v>45692</v>
      </c>
      <c r="J161" s="5">
        <v>45561</v>
      </c>
      <c r="L161" t="s">
        <v>42</v>
      </c>
      <c r="N161" t="s">
        <v>69</v>
      </c>
      <c r="O161">
        <v>26.08</v>
      </c>
      <c r="P161" t="s">
        <v>70</v>
      </c>
    </row>
    <row r="162" spans="1:16" x14ac:dyDescent="0.35">
      <c r="A162">
        <v>20732</v>
      </c>
      <c r="B162" t="s">
        <v>149</v>
      </c>
      <c r="E162" t="s">
        <v>152</v>
      </c>
      <c r="G162">
        <v>63229937</v>
      </c>
      <c r="H162" t="s">
        <v>151</v>
      </c>
      <c r="I162" s="5">
        <v>45692</v>
      </c>
      <c r="J162" s="5">
        <v>45561</v>
      </c>
      <c r="L162" t="s">
        <v>42</v>
      </c>
      <c r="N162" t="s">
        <v>69</v>
      </c>
      <c r="O162">
        <v>26.08</v>
      </c>
      <c r="P162" t="s">
        <v>70</v>
      </c>
    </row>
    <row r="163" spans="1:16" x14ac:dyDescent="0.35">
      <c r="A163">
        <v>20732</v>
      </c>
      <c r="B163" t="s">
        <v>149</v>
      </c>
      <c r="E163" t="s">
        <v>153</v>
      </c>
      <c r="G163">
        <v>63229934</v>
      </c>
      <c r="H163" t="s">
        <v>151</v>
      </c>
      <c r="I163" s="5">
        <v>45692</v>
      </c>
      <c r="J163" s="5">
        <v>45561</v>
      </c>
      <c r="L163" t="s">
        <v>42</v>
      </c>
      <c r="N163" t="s">
        <v>69</v>
      </c>
      <c r="O163">
        <v>26.07</v>
      </c>
      <c r="P163" t="s">
        <v>70</v>
      </c>
    </row>
    <row r="164" spans="1:16" x14ac:dyDescent="0.35">
      <c r="A164">
        <v>20732</v>
      </c>
      <c r="B164" t="s">
        <v>149</v>
      </c>
      <c r="E164" t="s">
        <v>141</v>
      </c>
      <c r="G164">
        <v>63216062</v>
      </c>
      <c r="H164" t="s">
        <v>151</v>
      </c>
      <c r="I164" s="5">
        <v>45692</v>
      </c>
      <c r="J164" s="5">
        <v>45383</v>
      </c>
      <c r="L164" t="s">
        <v>42</v>
      </c>
      <c r="N164" t="s">
        <v>69</v>
      </c>
      <c r="O164">
        <v>39.43</v>
      </c>
      <c r="P164" t="s">
        <v>70</v>
      </c>
    </row>
    <row r="165" spans="1:16" x14ac:dyDescent="0.35">
      <c r="A165">
        <v>20732</v>
      </c>
      <c r="B165" t="s">
        <v>149</v>
      </c>
      <c r="E165" t="s">
        <v>142</v>
      </c>
      <c r="G165">
        <v>63216059</v>
      </c>
      <c r="H165" t="s">
        <v>151</v>
      </c>
      <c r="I165" s="5">
        <v>45692</v>
      </c>
      <c r="J165" s="5">
        <v>45383</v>
      </c>
      <c r="L165" t="s">
        <v>42</v>
      </c>
      <c r="N165" t="s">
        <v>69</v>
      </c>
      <c r="O165">
        <v>31.87</v>
      </c>
      <c r="P165" t="s">
        <v>70</v>
      </c>
    </row>
    <row r="166" spans="1:16" x14ac:dyDescent="0.35">
      <c r="A166">
        <v>20732</v>
      </c>
      <c r="B166" t="s">
        <v>149</v>
      </c>
      <c r="E166" t="s">
        <v>143</v>
      </c>
      <c r="G166">
        <v>63216046</v>
      </c>
      <c r="H166" t="s">
        <v>151</v>
      </c>
      <c r="I166" s="5">
        <v>45692</v>
      </c>
      <c r="J166" s="5">
        <v>45383</v>
      </c>
      <c r="L166" t="s">
        <v>42</v>
      </c>
      <c r="N166" t="s">
        <v>69</v>
      </c>
      <c r="O166">
        <v>37.06</v>
      </c>
      <c r="P166" t="s">
        <v>70</v>
      </c>
    </row>
    <row r="167" spans="1:16" x14ac:dyDescent="0.35">
      <c r="A167">
        <v>20732</v>
      </c>
      <c r="B167" t="s">
        <v>149</v>
      </c>
      <c r="E167" t="s">
        <v>154</v>
      </c>
      <c r="G167">
        <v>63235178</v>
      </c>
      <c r="H167" t="s">
        <v>151</v>
      </c>
      <c r="I167" s="5">
        <v>45692</v>
      </c>
      <c r="J167" s="5">
        <v>45597</v>
      </c>
      <c r="L167" t="s">
        <v>42</v>
      </c>
      <c r="N167" t="s">
        <v>69</v>
      </c>
      <c r="O167">
        <v>123.17</v>
      </c>
      <c r="P167" t="s">
        <v>70</v>
      </c>
    </row>
    <row r="168" spans="1:16" x14ac:dyDescent="0.35">
      <c r="A168">
        <v>20732</v>
      </c>
      <c r="B168" t="s">
        <v>81</v>
      </c>
      <c r="E168" t="s">
        <v>211</v>
      </c>
      <c r="G168">
        <v>50489461</v>
      </c>
      <c r="H168" t="s">
        <v>83</v>
      </c>
      <c r="I168" s="5">
        <v>45692</v>
      </c>
      <c r="J168" s="5">
        <v>44897</v>
      </c>
      <c r="L168" t="s">
        <v>46</v>
      </c>
      <c r="N168" t="s">
        <v>69</v>
      </c>
      <c r="O168">
        <v>239.08</v>
      </c>
      <c r="P168" t="s">
        <v>70</v>
      </c>
    </row>
    <row r="169" spans="1:16" x14ac:dyDescent="0.35">
      <c r="I169" s="5"/>
      <c r="J169" s="5"/>
    </row>
    <row r="170" spans="1:16" ht="29" x14ac:dyDescent="0.35">
      <c r="H170" s="5"/>
      <c r="I170" s="5"/>
      <c r="N170" s="54" t="s">
        <v>950</v>
      </c>
      <c r="O170" s="22">
        <v>198.12</v>
      </c>
    </row>
    <row r="171" spans="1:16" x14ac:dyDescent="0.35">
      <c r="I171" s="5"/>
    </row>
    <row r="172" spans="1:16" x14ac:dyDescent="0.35">
      <c r="H172" s="5"/>
      <c r="I172" s="5"/>
    </row>
    <row r="173" spans="1:16" x14ac:dyDescent="0.35">
      <c r="H173" s="5"/>
      <c r="I173" s="5"/>
    </row>
    <row r="175" spans="1:16" x14ac:dyDescent="0.35">
      <c r="M175" s="10"/>
      <c r="N175" s="9"/>
    </row>
    <row r="176" spans="1:16" x14ac:dyDescent="0.35">
      <c r="L176" s="10"/>
      <c r="M176" s="10"/>
      <c r="N176" s="9"/>
    </row>
    <row r="178" spans="13:14" x14ac:dyDescent="0.35">
      <c r="M178" s="10"/>
      <c r="N178" s="9"/>
    </row>
  </sheetData>
  <autoFilter ref="P1:P178" xr:uid="{1BC94C36-96F8-47E1-99E7-BAEF4A3FC2A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E260" workbookViewId="0">
      <selection activeCell="P15" sqref="P15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1" t="s">
        <v>379</v>
      </c>
      <c r="B1" s="11" t="s">
        <v>380</v>
      </c>
      <c r="C1" s="11" t="s">
        <v>381</v>
      </c>
      <c r="D1" s="11" t="s">
        <v>17</v>
      </c>
      <c r="E1" s="11" t="s">
        <v>382</v>
      </c>
      <c r="F1" s="11" t="s">
        <v>383</v>
      </c>
      <c r="G1" s="11" t="s">
        <v>384</v>
      </c>
      <c r="H1" s="11" t="s">
        <v>385</v>
      </c>
      <c r="I1" s="11" t="s">
        <v>386</v>
      </c>
      <c r="J1" s="11" t="s">
        <v>387</v>
      </c>
      <c r="K1" s="11" t="s">
        <v>388</v>
      </c>
      <c r="L1" s="11" t="s">
        <v>389</v>
      </c>
      <c r="M1" s="11" t="s">
        <v>390</v>
      </c>
      <c r="N1" s="11" t="s">
        <v>391</v>
      </c>
      <c r="O1" s="11" t="s">
        <v>392</v>
      </c>
      <c r="P1" s="11" t="s">
        <v>393</v>
      </c>
      <c r="Q1" s="11" t="s">
        <v>394</v>
      </c>
    </row>
    <row r="2" spans="1:17" ht="38.5" x14ac:dyDescent="0.35">
      <c r="A2" s="12" t="s">
        <v>395</v>
      </c>
      <c r="B2" s="12" t="s">
        <v>396</v>
      </c>
      <c r="C2" s="13" t="s">
        <v>397</v>
      </c>
      <c r="D2" s="14">
        <v>43647</v>
      </c>
      <c r="E2" s="13" t="s">
        <v>398</v>
      </c>
      <c r="F2" s="13" t="s">
        <v>399</v>
      </c>
      <c r="G2" s="14">
        <v>45689</v>
      </c>
      <c r="H2" s="14">
        <v>45688</v>
      </c>
      <c r="I2" s="13" t="s">
        <v>400</v>
      </c>
      <c r="J2" s="13">
        <v>433.38</v>
      </c>
      <c r="K2" s="13">
        <v>0</v>
      </c>
      <c r="L2" s="13">
        <v>8.4</v>
      </c>
      <c r="M2" s="13">
        <v>0</v>
      </c>
      <c r="N2" s="14">
        <v>45692</v>
      </c>
      <c r="O2" s="12"/>
      <c r="P2" s="12"/>
      <c r="Q2" s="12"/>
    </row>
    <row r="3" spans="1:17" ht="38.5" x14ac:dyDescent="0.35">
      <c r="A3" s="12" t="s">
        <v>401</v>
      </c>
      <c r="B3" s="12" t="s">
        <v>396</v>
      </c>
      <c r="C3" s="13" t="s">
        <v>402</v>
      </c>
      <c r="D3" s="14">
        <v>43647</v>
      </c>
      <c r="E3" s="13" t="s">
        <v>398</v>
      </c>
      <c r="F3" s="13" t="s">
        <v>399</v>
      </c>
      <c r="G3" s="14">
        <v>45689</v>
      </c>
      <c r="H3" s="14">
        <v>45688</v>
      </c>
      <c r="I3" s="13" t="s">
        <v>400</v>
      </c>
      <c r="J3" s="13">
        <v>238.33</v>
      </c>
      <c r="K3" s="13">
        <v>0</v>
      </c>
      <c r="L3" s="13">
        <v>4.08</v>
      </c>
      <c r="M3" s="13">
        <v>0</v>
      </c>
      <c r="N3" s="14">
        <v>45692</v>
      </c>
      <c r="O3" s="12"/>
      <c r="P3" s="12"/>
      <c r="Q3" s="12"/>
    </row>
    <row r="4" spans="1:17" x14ac:dyDescent="0.35">
      <c r="A4" s="12" t="s">
        <v>403</v>
      </c>
      <c r="B4" s="12" t="s">
        <v>396</v>
      </c>
      <c r="C4" s="13" t="s">
        <v>404</v>
      </c>
      <c r="D4" s="14">
        <v>43894</v>
      </c>
      <c r="E4" s="13" t="s">
        <v>405</v>
      </c>
      <c r="F4" s="13" t="s">
        <v>399</v>
      </c>
      <c r="G4" s="14">
        <v>45692</v>
      </c>
      <c r="H4" s="14">
        <v>45689</v>
      </c>
      <c r="I4" s="13" t="s">
        <v>406</v>
      </c>
      <c r="J4" s="15">
        <v>16723.86</v>
      </c>
      <c r="K4" s="13">
        <v>0</v>
      </c>
      <c r="L4" s="13">
        <v>11.65</v>
      </c>
      <c r="M4" s="13">
        <v>0</v>
      </c>
      <c r="N4" s="14">
        <v>45692</v>
      </c>
      <c r="O4" s="12"/>
      <c r="P4" s="12"/>
      <c r="Q4" s="12"/>
    </row>
    <row r="5" spans="1:17" x14ac:dyDescent="0.35">
      <c r="A5" s="12" t="s">
        <v>407</v>
      </c>
      <c r="B5" s="12" t="s">
        <v>396</v>
      </c>
      <c r="C5" s="13" t="s">
        <v>404</v>
      </c>
      <c r="D5" s="14">
        <v>43878</v>
      </c>
      <c r="E5" s="13" t="s">
        <v>405</v>
      </c>
      <c r="F5" s="13" t="s">
        <v>399</v>
      </c>
      <c r="G5" s="14">
        <v>45705</v>
      </c>
      <c r="H5" s="14">
        <v>45702</v>
      </c>
      <c r="I5" s="13" t="s">
        <v>406</v>
      </c>
      <c r="J5" s="15">
        <v>64178.67</v>
      </c>
      <c r="K5" s="13">
        <v>0</v>
      </c>
      <c r="L5" s="13">
        <v>41.14</v>
      </c>
      <c r="M5" s="13">
        <v>0</v>
      </c>
      <c r="N5" s="14">
        <v>45706</v>
      </c>
      <c r="O5" s="12"/>
      <c r="P5" s="12"/>
      <c r="Q5" s="12"/>
    </row>
    <row r="6" spans="1:17" x14ac:dyDescent="0.35">
      <c r="A6" s="12" t="s">
        <v>408</v>
      </c>
      <c r="B6" s="12" t="s">
        <v>396</v>
      </c>
      <c r="C6" s="13" t="s">
        <v>409</v>
      </c>
      <c r="D6" s="14">
        <v>43879</v>
      </c>
      <c r="E6" s="13" t="s">
        <v>410</v>
      </c>
      <c r="F6" s="13" t="s">
        <v>399</v>
      </c>
      <c r="G6" s="14">
        <v>45706</v>
      </c>
      <c r="H6" s="14">
        <v>45705</v>
      </c>
      <c r="I6" s="13" t="s">
        <v>406</v>
      </c>
      <c r="J6" s="15">
        <v>19203.18</v>
      </c>
      <c r="K6" s="13">
        <v>0</v>
      </c>
      <c r="L6" s="13">
        <v>31.41</v>
      </c>
      <c r="M6" s="13">
        <v>0</v>
      </c>
      <c r="N6" s="14">
        <v>45706</v>
      </c>
      <c r="O6" s="12"/>
      <c r="P6" s="12"/>
      <c r="Q6" s="12"/>
    </row>
    <row r="7" spans="1:17" ht="26" x14ac:dyDescent="0.35">
      <c r="A7" s="12" t="s">
        <v>411</v>
      </c>
      <c r="B7" s="12" t="s">
        <v>396</v>
      </c>
      <c r="C7" s="13" t="s">
        <v>412</v>
      </c>
      <c r="D7" s="14">
        <v>44945</v>
      </c>
      <c r="E7" s="13" t="s">
        <v>413</v>
      </c>
      <c r="F7" s="13" t="s">
        <v>399</v>
      </c>
      <c r="G7" s="14">
        <v>45707</v>
      </c>
      <c r="H7" s="14">
        <v>45706</v>
      </c>
      <c r="I7" s="13" t="s">
        <v>406</v>
      </c>
      <c r="J7" s="15">
        <v>10000</v>
      </c>
      <c r="K7" s="13">
        <v>0</v>
      </c>
      <c r="L7" s="13">
        <v>5.35</v>
      </c>
      <c r="M7" s="13">
        <v>0</v>
      </c>
      <c r="N7" s="14">
        <v>45706</v>
      </c>
      <c r="O7" s="12"/>
      <c r="P7" s="12"/>
      <c r="Q7" s="12"/>
    </row>
    <row r="8" spans="1:17" ht="26" x14ac:dyDescent="0.35">
      <c r="A8" s="12" t="s">
        <v>414</v>
      </c>
      <c r="B8" s="12" t="s">
        <v>396</v>
      </c>
      <c r="C8" s="13" t="s">
        <v>412</v>
      </c>
      <c r="D8" s="14">
        <v>45216</v>
      </c>
      <c r="E8" s="13" t="s">
        <v>413</v>
      </c>
      <c r="F8" s="13" t="s">
        <v>399</v>
      </c>
      <c r="G8" s="14">
        <v>45705</v>
      </c>
      <c r="H8" s="14">
        <v>45702</v>
      </c>
      <c r="I8" s="13" t="s">
        <v>406</v>
      </c>
      <c r="J8" s="15">
        <v>157979</v>
      </c>
      <c r="K8" s="13">
        <v>0</v>
      </c>
      <c r="L8" s="13">
        <v>83.22</v>
      </c>
      <c r="M8" s="13">
        <v>0</v>
      </c>
      <c r="N8" s="14">
        <v>45706</v>
      </c>
      <c r="O8" s="12"/>
      <c r="P8" s="12"/>
      <c r="Q8" s="12"/>
    </row>
    <row r="9" spans="1:17" x14ac:dyDescent="0.35">
      <c r="A9" s="12" t="s">
        <v>415</v>
      </c>
      <c r="B9" s="12" t="s">
        <v>396</v>
      </c>
      <c r="C9" s="13" t="s">
        <v>416</v>
      </c>
      <c r="D9" s="14">
        <v>43734</v>
      </c>
      <c r="E9" s="13" t="s">
        <v>417</v>
      </c>
      <c r="F9" s="13" t="s">
        <v>399</v>
      </c>
      <c r="G9" s="14">
        <v>45714</v>
      </c>
      <c r="H9" s="14">
        <v>45713</v>
      </c>
      <c r="I9" s="13" t="s">
        <v>406</v>
      </c>
      <c r="J9" s="15">
        <v>247466.84</v>
      </c>
      <c r="K9" s="13">
        <v>0</v>
      </c>
      <c r="L9" s="13">
        <v>44.75</v>
      </c>
      <c r="M9" s="13">
        <v>0</v>
      </c>
      <c r="N9" s="14">
        <v>45713</v>
      </c>
      <c r="O9" s="12"/>
      <c r="P9" s="12"/>
      <c r="Q9" s="12"/>
    </row>
    <row r="10" spans="1:17" ht="26" x14ac:dyDescent="0.35">
      <c r="A10" s="12" t="s">
        <v>418</v>
      </c>
      <c r="B10" s="12" t="s">
        <v>396</v>
      </c>
      <c r="C10" s="13" t="s">
        <v>412</v>
      </c>
      <c r="D10" s="14">
        <v>43915</v>
      </c>
      <c r="E10" s="13" t="s">
        <v>413</v>
      </c>
      <c r="F10" s="13" t="s">
        <v>399</v>
      </c>
      <c r="G10" s="14">
        <v>45713</v>
      </c>
      <c r="H10" s="14">
        <v>45712</v>
      </c>
      <c r="I10" s="13" t="s">
        <v>406</v>
      </c>
      <c r="J10" s="15">
        <v>334906.13</v>
      </c>
      <c r="K10" s="13">
        <v>0</v>
      </c>
      <c r="L10" s="13">
        <v>224.56</v>
      </c>
      <c r="M10" s="13">
        <v>0</v>
      </c>
      <c r="N10" s="14">
        <v>45713</v>
      </c>
      <c r="O10" s="12"/>
      <c r="P10" s="12"/>
      <c r="Q10" s="12"/>
    </row>
    <row r="11" spans="1:17" x14ac:dyDescent="0.35">
      <c r="A11" s="12" t="s">
        <v>419</v>
      </c>
      <c r="B11" s="12" t="s">
        <v>396</v>
      </c>
      <c r="C11" s="13" t="s">
        <v>420</v>
      </c>
      <c r="D11" s="14">
        <v>43882</v>
      </c>
      <c r="E11" s="13" t="s">
        <v>405</v>
      </c>
      <c r="F11" s="13" t="s">
        <v>399</v>
      </c>
      <c r="G11" s="14">
        <v>45709</v>
      </c>
      <c r="H11" s="14">
        <v>45708</v>
      </c>
      <c r="I11" s="13" t="s">
        <v>406</v>
      </c>
      <c r="J11" s="15">
        <v>84219</v>
      </c>
      <c r="K11" s="13">
        <v>0</v>
      </c>
      <c r="L11" s="13">
        <v>54.8</v>
      </c>
      <c r="M11" s="13">
        <v>0</v>
      </c>
      <c r="N11" s="14">
        <v>45713</v>
      </c>
      <c r="O11" s="12"/>
      <c r="P11" s="12"/>
      <c r="Q11" s="12"/>
    </row>
    <row r="12" spans="1:17" x14ac:dyDescent="0.35">
      <c r="A12" s="12" t="s">
        <v>421</v>
      </c>
      <c r="B12" s="12" t="s">
        <v>396</v>
      </c>
      <c r="C12" s="13" t="s">
        <v>409</v>
      </c>
      <c r="D12" s="14">
        <v>43885</v>
      </c>
      <c r="E12" s="13" t="s">
        <v>417</v>
      </c>
      <c r="F12" s="13" t="s">
        <v>399</v>
      </c>
      <c r="G12" s="14">
        <v>45712</v>
      </c>
      <c r="H12" s="14">
        <v>45709</v>
      </c>
      <c r="I12" s="13" t="s">
        <v>406</v>
      </c>
      <c r="J12" s="15">
        <v>125917.16</v>
      </c>
      <c r="K12" s="13">
        <v>0</v>
      </c>
      <c r="L12" s="13">
        <v>57.98</v>
      </c>
      <c r="M12" s="13">
        <v>0</v>
      </c>
      <c r="N12" s="14">
        <v>45713</v>
      </c>
      <c r="O12" s="12"/>
      <c r="P12" s="12"/>
      <c r="Q12" s="12"/>
    </row>
    <row r="13" spans="1:17" ht="26" x14ac:dyDescent="0.35">
      <c r="A13" s="12" t="s">
        <v>422</v>
      </c>
      <c r="B13" s="12" t="s">
        <v>396</v>
      </c>
      <c r="C13" s="13" t="s">
        <v>412</v>
      </c>
      <c r="D13" s="14">
        <v>43915</v>
      </c>
      <c r="E13" s="13" t="s">
        <v>413</v>
      </c>
      <c r="F13" s="13" t="s">
        <v>399</v>
      </c>
      <c r="G13" s="14">
        <v>45713</v>
      </c>
      <c r="H13" s="14">
        <v>45712</v>
      </c>
      <c r="I13" s="13" t="s">
        <v>406</v>
      </c>
      <c r="J13" s="15">
        <v>31000</v>
      </c>
      <c r="K13" s="13">
        <v>0</v>
      </c>
      <c r="L13" s="13">
        <v>20.79</v>
      </c>
      <c r="M13" s="13">
        <v>0</v>
      </c>
      <c r="N13" s="14">
        <v>45713</v>
      </c>
      <c r="O13" s="12"/>
      <c r="P13" s="12"/>
      <c r="Q13" s="12"/>
    </row>
    <row r="14" spans="1:17" ht="26" x14ac:dyDescent="0.35">
      <c r="A14" s="12" t="s">
        <v>423</v>
      </c>
      <c r="B14" s="12" t="s">
        <v>424</v>
      </c>
      <c r="C14" s="13" t="s">
        <v>425</v>
      </c>
      <c r="D14" s="14">
        <v>44197</v>
      </c>
      <c r="E14" s="13" t="s">
        <v>426</v>
      </c>
      <c r="F14" s="13" t="s">
        <v>427</v>
      </c>
      <c r="G14" s="14">
        <v>45627</v>
      </c>
      <c r="H14" s="14">
        <v>45687</v>
      </c>
      <c r="I14" s="13" t="s">
        <v>400</v>
      </c>
      <c r="J14" s="15">
        <v>4583.33</v>
      </c>
      <c r="K14" s="13">
        <v>0</v>
      </c>
      <c r="L14" s="13">
        <v>0</v>
      </c>
      <c r="M14" s="13">
        <v>0</v>
      </c>
      <c r="N14" s="14">
        <v>45692</v>
      </c>
      <c r="O14" s="12" t="s">
        <v>428</v>
      </c>
      <c r="P14" s="12" t="s">
        <v>429</v>
      </c>
      <c r="Q14" s="12" t="s">
        <v>430</v>
      </c>
    </row>
    <row r="15" spans="1:17" ht="63.5" x14ac:dyDescent="0.35">
      <c r="A15" s="12" t="s">
        <v>431</v>
      </c>
      <c r="B15" s="12" t="s">
        <v>424</v>
      </c>
      <c r="C15" s="13" t="s">
        <v>432</v>
      </c>
      <c r="D15" s="14">
        <v>44228</v>
      </c>
      <c r="E15" s="13" t="s">
        <v>426</v>
      </c>
      <c r="F15" s="13" t="s">
        <v>399</v>
      </c>
      <c r="G15" s="14">
        <v>45689</v>
      </c>
      <c r="H15" s="14">
        <v>45688</v>
      </c>
      <c r="I15" s="13" t="s">
        <v>400</v>
      </c>
      <c r="J15" s="13">
        <v>0</v>
      </c>
      <c r="K15" s="13">
        <v>0</v>
      </c>
      <c r="L15" s="13">
        <v>93.58</v>
      </c>
      <c r="M15" s="13">
        <v>0</v>
      </c>
      <c r="N15" s="14">
        <v>45692</v>
      </c>
      <c r="O15" s="12" t="s">
        <v>433</v>
      </c>
      <c r="P15" s="12" t="s">
        <v>434</v>
      </c>
      <c r="Q15" s="12" t="s">
        <v>430</v>
      </c>
    </row>
    <row r="16" spans="1:17" ht="38.5" x14ac:dyDescent="0.35">
      <c r="A16" s="12" t="s">
        <v>435</v>
      </c>
      <c r="B16" s="12" t="s">
        <v>424</v>
      </c>
      <c r="C16" s="13" t="s">
        <v>436</v>
      </c>
      <c r="D16" s="14">
        <v>44228</v>
      </c>
      <c r="E16" s="13" t="s">
        <v>426</v>
      </c>
      <c r="F16" s="13" t="s">
        <v>399</v>
      </c>
      <c r="G16" s="14">
        <v>45689</v>
      </c>
      <c r="H16" s="14">
        <v>45688</v>
      </c>
      <c r="I16" s="13" t="s">
        <v>400</v>
      </c>
      <c r="J16" s="13">
        <v>983.34</v>
      </c>
      <c r="K16" s="13">
        <v>0</v>
      </c>
      <c r="L16" s="13">
        <v>168.61</v>
      </c>
      <c r="M16" s="13">
        <v>0</v>
      </c>
      <c r="N16" s="14">
        <v>45692</v>
      </c>
      <c r="O16" s="12" t="s">
        <v>437</v>
      </c>
      <c r="P16" s="12" t="s">
        <v>438</v>
      </c>
      <c r="Q16" s="12" t="s">
        <v>430</v>
      </c>
    </row>
    <row r="17" spans="1:17" ht="38.5" x14ac:dyDescent="0.35">
      <c r="A17" s="12" t="s">
        <v>435</v>
      </c>
      <c r="B17" s="12" t="s">
        <v>424</v>
      </c>
      <c r="C17" s="13" t="s">
        <v>436</v>
      </c>
      <c r="D17" s="14">
        <v>44228</v>
      </c>
      <c r="E17" s="13" t="s">
        <v>426</v>
      </c>
      <c r="F17" s="13" t="s">
        <v>427</v>
      </c>
      <c r="G17" s="14">
        <v>45627</v>
      </c>
      <c r="H17" s="14">
        <v>45687</v>
      </c>
      <c r="I17" s="13" t="s">
        <v>400</v>
      </c>
      <c r="J17" s="13">
        <v>983.34</v>
      </c>
      <c r="K17" s="13">
        <v>0</v>
      </c>
      <c r="L17" s="13">
        <v>0</v>
      </c>
      <c r="M17" s="13">
        <v>0</v>
      </c>
      <c r="N17" s="14">
        <v>45692</v>
      </c>
      <c r="O17" s="12" t="s">
        <v>437</v>
      </c>
      <c r="P17" s="12" t="s">
        <v>438</v>
      </c>
      <c r="Q17" s="12" t="s">
        <v>430</v>
      </c>
    </row>
    <row r="18" spans="1:17" ht="63.5" x14ac:dyDescent="0.35">
      <c r="A18" s="12" t="s">
        <v>439</v>
      </c>
      <c r="B18" s="12" t="s">
        <v>424</v>
      </c>
      <c r="C18" s="13" t="s">
        <v>440</v>
      </c>
      <c r="D18" s="14">
        <v>44228</v>
      </c>
      <c r="E18" s="13" t="s">
        <v>426</v>
      </c>
      <c r="F18" s="13" t="s">
        <v>399</v>
      </c>
      <c r="G18" s="14">
        <v>45689</v>
      </c>
      <c r="H18" s="14">
        <v>45688</v>
      </c>
      <c r="I18" s="13" t="s">
        <v>400</v>
      </c>
      <c r="J18" s="13">
        <v>0</v>
      </c>
      <c r="K18" s="13">
        <v>0</v>
      </c>
      <c r="L18" s="13">
        <v>72.010000000000005</v>
      </c>
      <c r="M18" s="13">
        <v>0</v>
      </c>
      <c r="N18" s="14">
        <v>45692</v>
      </c>
      <c r="O18" s="12" t="s">
        <v>433</v>
      </c>
      <c r="P18" s="12" t="s">
        <v>434</v>
      </c>
      <c r="Q18" s="12" t="s">
        <v>430</v>
      </c>
    </row>
    <row r="19" spans="1:17" ht="38.5" x14ac:dyDescent="0.35">
      <c r="A19" s="12" t="s">
        <v>441</v>
      </c>
      <c r="B19" s="12" t="s">
        <v>424</v>
      </c>
      <c r="C19" s="13" t="s">
        <v>442</v>
      </c>
      <c r="D19" s="14">
        <v>44317</v>
      </c>
      <c r="E19" s="13" t="s">
        <v>426</v>
      </c>
      <c r="F19" s="13" t="s">
        <v>427</v>
      </c>
      <c r="G19" s="14">
        <v>45627</v>
      </c>
      <c r="H19" s="14">
        <v>45687</v>
      </c>
      <c r="I19" s="13" t="s">
        <v>400</v>
      </c>
      <c r="J19" s="13">
        <v>600.84</v>
      </c>
      <c r="K19" s="13">
        <v>0</v>
      </c>
      <c r="L19" s="13">
        <v>0</v>
      </c>
      <c r="M19" s="13">
        <v>0</v>
      </c>
      <c r="N19" s="14">
        <v>45692</v>
      </c>
      <c r="O19" s="12" t="s">
        <v>437</v>
      </c>
      <c r="P19" s="12" t="s">
        <v>438</v>
      </c>
      <c r="Q19" s="12" t="s">
        <v>430</v>
      </c>
    </row>
    <row r="20" spans="1:17" ht="26" x14ac:dyDescent="0.35">
      <c r="A20" s="12" t="s">
        <v>443</v>
      </c>
      <c r="B20" s="12" t="s">
        <v>424</v>
      </c>
      <c r="C20" s="13" t="s">
        <v>444</v>
      </c>
      <c r="D20" s="14">
        <v>44378</v>
      </c>
      <c r="E20" s="13" t="s">
        <v>426</v>
      </c>
      <c r="F20" s="13" t="s">
        <v>427</v>
      </c>
      <c r="G20" s="14">
        <v>45627</v>
      </c>
      <c r="H20" s="14">
        <v>45687</v>
      </c>
      <c r="I20" s="13" t="s">
        <v>400</v>
      </c>
      <c r="J20" s="15">
        <v>1666.66</v>
      </c>
      <c r="K20" s="13">
        <v>0</v>
      </c>
      <c r="L20" s="13">
        <v>0</v>
      </c>
      <c r="M20" s="13">
        <v>0</v>
      </c>
      <c r="N20" s="14">
        <v>45692</v>
      </c>
      <c r="O20" s="12" t="s">
        <v>428</v>
      </c>
      <c r="P20" s="12" t="s">
        <v>429</v>
      </c>
      <c r="Q20" s="12" t="s">
        <v>430</v>
      </c>
    </row>
    <row r="21" spans="1:17" ht="38.5" x14ac:dyDescent="0.35">
      <c r="A21" s="12" t="s">
        <v>445</v>
      </c>
      <c r="B21" s="12" t="s">
        <v>424</v>
      </c>
      <c r="C21" s="13" t="s">
        <v>446</v>
      </c>
      <c r="D21" s="14">
        <v>44348</v>
      </c>
      <c r="E21" s="13" t="s">
        <v>426</v>
      </c>
      <c r="F21" s="13" t="s">
        <v>427</v>
      </c>
      <c r="G21" s="14">
        <v>45627</v>
      </c>
      <c r="H21" s="14">
        <v>45687</v>
      </c>
      <c r="I21" s="13" t="s">
        <v>400</v>
      </c>
      <c r="J21" s="13">
        <v>686.66</v>
      </c>
      <c r="K21" s="13">
        <v>0</v>
      </c>
      <c r="L21" s="13">
        <v>0</v>
      </c>
      <c r="M21" s="13">
        <v>0</v>
      </c>
      <c r="N21" s="14">
        <v>45692</v>
      </c>
      <c r="O21" s="12" t="s">
        <v>437</v>
      </c>
      <c r="P21" s="12" t="s">
        <v>438</v>
      </c>
      <c r="Q21" s="12" t="s">
        <v>430</v>
      </c>
    </row>
    <row r="22" spans="1:17" ht="38.5" x14ac:dyDescent="0.35">
      <c r="A22" s="12" t="s">
        <v>447</v>
      </c>
      <c r="B22" s="12" t="s">
        <v>424</v>
      </c>
      <c r="C22" s="13" t="s">
        <v>448</v>
      </c>
      <c r="D22" s="14">
        <v>44348</v>
      </c>
      <c r="E22" s="13" t="s">
        <v>426</v>
      </c>
      <c r="F22" s="13" t="s">
        <v>427</v>
      </c>
      <c r="G22" s="14">
        <v>45627</v>
      </c>
      <c r="H22" s="14">
        <v>45687</v>
      </c>
      <c r="I22" s="13" t="s">
        <v>400</v>
      </c>
      <c r="J22" s="13">
        <v>169.74</v>
      </c>
      <c r="K22" s="13">
        <v>0</v>
      </c>
      <c r="L22" s="13">
        <v>0</v>
      </c>
      <c r="M22" s="13">
        <v>0</v>
      </c>
      <c r="N22" s="14">
        <v>45692</v>
      </c>
      <c r="O22" s="12" t="s">
        <v>437</v>
      </c>
      <c r="P22" s="12" t="s">
        <v>438</v>
      </c>
      <c r="Q22" s="12" t="s">
        <v>430</v>
      </c>
    </row>
    <row r="23" spans="1:17" ht="38.5" x14ac:dyDescent="0.35">
      <c r="A23" s="12" t="s">
        <v>449</v>
      </c>
      <c r="B23" s="12" t="s">
        <v>424</v>
      </c>
      <c r="C23" s="13" t="s">
        <v>450</v>
      </c>
      <c r="D23" s="14">
        <v>44348</v>
      </c>
      <c r="E23" s="13" t="s">
        <v>426</v>
      </c>
      <c r="F23" s="13" t="s">
        <v>427</v>
      </c>
      <c r="G23" s="14">
        <v>45627</v>
      </c>
      <c r="H23" s="14">
        <v>45687</v>
      </c>
      <c r="I23" s="13" t="s">
        <v>400</v>
      </c>
      <c r="J23" s="13">
        <v>220.32</v>
      </c>
      <c r="K23" s="13">
        <v>0</v>
      </c>
      <c r="L23" s="13">
        <v>0</v>
      </c>
      <c r="M23" s="13">
        <v>0</v>
      </c>
      <c r="N23" s="14">
        <v>45692</v>
      </c>
      <c r="O23" s="12" t="s">
        <v>437</v>
      </c>
      <c r="P23" s="12" t="s">
        <v>438</v>
      </c>
      <c r="Q23" s="12" t="s">
        <v>430</v>
      </c>
    </row>
    <row r="24" spans="1:17" ht="38.5" x14ac:dyDescent="0.35">
      <c r="A24" s="12" t="s">
        <v>451</v>
      </c>
      <c r="B24" s="12" t="s">
        <v>424</v>
      </c>
      <c r="C24" s="13" t="s">
        <v>450</v>
      </c>
      <c r="D24" s="14">
        <v>44378</v>
      </c>
      <c r="E24" s="13" t="s">
        <v>452</v>
      </c>
      <c r="F24" s="13" t="s">
        <v>427</v>
      </c>
      <c r="G24" s="14">
        <v>45627</v>
      </c>
      <c r="H24" s="14">
        <v>45687</v>
      </c>
      <c r="I24" s="13" t="s">
        <v>400</v>
      </c>
      <c r="J24" s="13">
        <v>192.78</v>
      </c>
      <c r="K24" s="13">
        <v>0</v>
      </c>
      <c r="L24" s="13">
        <v>0</v>
      </c>
      <c r="M24" s="13">
        <v>0</v>
      </c>
      <c r="N24" s="14">
        <v>45692</v>
      </c>
      <c r="O24" s="12" t="s">
        <v>437</v>
      </c>
      <c r="P24" s="12" t="s">
        <v>438</v>
      </c>
      <c r="Q24" s="12" t="s">
        <v>453</v>
      </c>
    </row>
    <row r="25" spans="1:17" ht="63.5" x14ac:dyDescent="0.35">
      <c r="A25" s="12" t="s">
        <v>454</v>
      </c>
      <c r="B25" s="12" t="s">
        <v>424</v>
      </c>
      <c r="C25" s="13" t="s">
        <v>455</v>
      </c>
      <c r="D25" s="14">
        <v>44470</v>
      </c>
      <c r="E25" s="13" t="s">
        <v>426</v>
      </c>
      <c r="F25" s="13" t="s">
        <v>427</v>
      </c>
      <c r="G25" s="14">
        <v>45627</v>
      </c>
      <c r="H25" s="14">
        <v>45687</v>
      </c>
      <c r="I25" s="13" t="s">
        <v>400</v>
      </c>
      <c r="J25" s="13">
        <v>500</v>
      </c>
      <c r="K25" s="13">
        <v>0</v>
      </c>
      <c r="L25" s="13">
        <v>0</v>
      </c>
      <c r="M25" s="13">
        <v>0</v>
      </c>
      <c r="N25" s="14">
        <v>45692</v>
      </c>
      <c r="O25" s="12" t="s">
        <v>433</v>
      </c>
      <c r="P25" s="12" t="s">
        <v>434</v>
      </c>
      <c r="Q25" s="12" t="s">
        <v>430</v>
      </c>
    </row>
    <row r="26" spans="1:17" ht="63.5" x14ac:dyDescent="0.35">
      <c r="A26" s="12" t="s">
        <v>456</v>
      </c>
      <c r="B26" s="12" t="s">
        <v>424</v>
      </c>
      <c r="C26" s="13" t="s">
        <v>457</v>
      </c>
      <c r="D26" s="14">
        <v>44470</v>
      </c>
      <c r="E26" s="13" t="s">
        <v>426</v>
      </c>
      <c r="F26" s="13" t="s">
        <v>427</v>
      </c>
      <c r="G26" s="14">
        <v>45627</v>
      </c>
      <c r="H26" s="14">
        <v>45687</v>
      </c>
      <c r="I26" s="13" t="s">
        <v>400</v>
      </c>
      <c r="J26" s="13">
        <v>772.5</v>
      </c>
      <c r="K26" s="13">
        <v>0</v>
      </c>
      <c r="L26" s="13">
        <v>0</v>
      </c>
      <c r="M26" s="13">
        <v>0</v>
      </c>
      <c r="N26" s="14">
        <v>45692</v>
      </c>
      <c r="O26" s="12" t="s">
        <v>433</v>
      </c>
      <c r="P26" s="12" t="s">
        <v>434</v>
      </c>
      <c r="Q26" s="12" t="s">
        <v>430</v>
      </c>
    </row>
    <row r="27" spans="1:17" ht="63.5" x14ac:dyDescent="0.35">
      <c r="A27" s="12" t="s">
        <v>458</v>
      </c>
      <c r="B27" s="12" t="s">
        <v>424</v>
      </c>
      <c r="C27" s="13" t="s">
        <v>457</v>
      </c>
      <c r="D27" s="14">
        <v>44470</v>
      </c>
      <c r="E27" s="13" t="s">
        <v>452</v>
      </c>
      <c r="F27" s="13" t="s">
        <v>427</v>
      </c>
      <c r="G27" s="14">
        <v>45627</v>
      </c>
      <c r="H27" s="14">
        <v>45687</v>
      </c>
      <c r="I27" s="13" t="s">
        <v>400</v>
      </c>
      <c r="J27" s="13">
        <v>386.25</v>
      </c>
      <c r="K27" s="13">
        <v>0</v>
      </c>
      <c r="L27" s="13">
        <v>0</v>
      </c>
      <c r="M27" s="13">
        <v>0</v>
      </c>
      <c r="N27" s="14">
        <v>45692</v>
      </c>
      <c r="O27" s="12" t="s">
        <v>433</v>
      </c>
      <c r="P27" s="12" t="s">
        <v>434</v>
      </c>
      <c r="Q27" s="12" t="s">
        <v>453</v>
      </c>
    </row>
    <row r="28" spans="1:17" ht="26" x14ac:dyDescent="0.35">
      <c r="A28" s="12" t="s">
        <v>459</v>
      </c>
      <c r="B28" s="12" t="s">
        <v>424</v>
      </c>
      <c r="C28" s="13" t="s">
        <v>460</v>
      </c>
      <c r="D28" s="14">
        <v>44501</v>
      </c>
      <c r="E28" s="13" t="s">
        <v>426</v>
      </c>
      <c r="F28" s="13" t="s">
        <v>427</v>
      </c>
      <c r="G28" s="14">
        <v>45627</v>
      </c>
      <c r="H28" s="14">
        <v>45687</v>
      </c>
      <c r="I28" s="13" t="s">
        <v>400</v>
      </c>
      <c r="J28" s="15">
        <v>1250</v>
      </c>
      <c r="K28" s="13">
        <v>0</v>
      </c>
      <c r="L28" s="13">
        <v>0</v>
      </c>
      <c r="M28" s="13">
        <v>0</v>
      </c>
      <c r="N28" s="14">
        <v>45692</v>
      </c>
      <c r="O28" s="12" t="s">
        <v>428</v>
      </c>
      <c r="P28" s="12" t="s">
        <v>429</v>
      </c>
      <c r="Q28" s="12" t="s">
        <v>430</v>
      </c>
    </row>
    <row r="29" spans="1:17" ht="26" x14ac:dyDescent="0.35">
      <c r="A29" s="12" t="s">
        <v>461</v>
      </c>
      <c r="B29" s="12" t="s">
        <v>424</v>
      </c>
      <c r="C29" s="13" t="s">
        <v>460</v>
      </c>
      <c r="D29" s="14">
        <v>44501</v>
      </c>
      <c r="E29" s="13" t="s">
        <v>452</v>
      </c>
      <c r="F29" s="13" t="s">
        <v>427</v>
      </c>
      <c r="G29" s="14">
        <v>45627</v>
      </c>
      <c r="H29" s="14">
        <v>45687</v>
      </c>
      <c r="I29" s="13" t="s">
        <v>400</v>
      </c>
      <c r="J29" s="13">
        <v>625</v>
      </c>
      <c r="K29" s="13">
        <v>0</v>
      </c>
      <c r="L29" s="13">
        <v>0</v>
      </c>
      <c r="M29" s="13">
        <v>0</v>
      </c>
      <c r="N29" s="14">
        <v>45692</v>
      </c>
      <c r="O29" s="12" t="s">
        <v>428</v>
      </c>
      <c r="P29" s="12" t="s">
        <v>429</v>
      </c>
      <c r="Q29" s="12" t="s">
        <v>453</v>
      </c>
    </row>
    <row r="30" spans="1:17" ht="63.5" x14ac:dyDescent="0.35">
      <c r="A30" s="12" t="s">
        <v>462</v>
      </c>
      <c r="B30" s="12" t="s">
        <v>424</v>
      </c>
      <c r="C30" s="13" t="s">
        <v>463</v>
      </c>
      <c r="D30" s="14">
        <v>44593</v>
      </c>
      <c r="E30" s="13" t="s">
        <v>426</v>
      </c>
      <c r="F30" s="13" t="s">
        <v>399</v>
      </c>
      <c r="G30" s="14">
        <v>45689</v>
      </c>
      <c r="H30" s="14">
        <v>45688</v>
      </c>
      <c r="I30" s="13" t="s">
        <v>400</v>
      </c>
      <c r="J30" s="13">
        <v>0</v>
      </c>
      <c r="K30" s="13">
        <v>0</v>
      </c>
      <c r="L30" s="13">
        <v>56.57</v>
      </c>
      <c r="M30" s="13">
        <v>0</v>
      </c>
      <c r="N30" s="14">
        <v>45692</v>
      </c>
      <c r="O30" s="12" t="s">
        <v>433</v>
      </c>
      <c r="P30" s="12" t="s">
        <v>434</v>
      </c>
      <c r="Q30" s="12" t="s">
        <v>430</v>
      </c>
    </row>
    <row r="31" spans="1:17" ht="63.5" x14ac:dyDescent="0.35">
      <c r="A31" s="12" t="s">
        <v>464</v>
      </c>
      <c r="B31" s="12" t="s">
        <v>424</v>
      </c>
      <c r="C31" s="13" t="s">
        <v>463</v>
      </c>
      <c r="D31" s="14">
        <v>44593</v>
      </c>
      <c r="E31" s="13" t="s">
        <v>452</v>
      </c>
      <c r="F31" s="13" t="s">
        <v>399</v>
      </c>
      <c r="G31" s="14">
        <v>45689</v>
      </c>
      <c r="H31" s="14">
        <v>45688</v>
      </c>
      <c r="I31" s="13" t="s">
        <v>400</v>
      </c>
      <c r="J31" s="13">
        <v>0</v>
      </c>
      <c r="K31" s="13">
        <v>0</v>
      </c>
      <c r="L31" s="13">
        <v>59.13</v>
      </c>
      <c r="M31" s="13">
        <v>0</v>
      </c>
      <c r="N31" s="14">
        <v>45692</v>
      </c>
      <c r="O31" s="12" t="s">
        <v>433</v>
      </c>
      <c r="P31" s="12" t="s">
        <v>434</v>
      </c>
      <c r="Q31" s="12" t="s">
        <v>453</v>
      </c>
    </row>
    <row r="32" spans="1:17" ht="63.5" x14ac:dyDescent="0.35">
      <c r="A32" s="12" t="s">
        <v>465</v>
      </c>
      <c r="B32" s="12" t="s">
        <v>424</v>
      </c>
      <c r="C32" s="13" t="s">
        <v>466</v>
      </c>
      <c r="D32" s="14">
        <v>44593</v>
      </c>
      <c r="E32" s="13" t="s">
        <v>426</v>
      </c>
      <c r="F32" s="13" t="s">
        <v>399</v>
      </c>
      <c r="G32" s="14">
        <v>45689</v>
      </c>
      <c r="H32" s="14">
        <v>45688</v>
      </c>
      <c r="I32" s="13" t="s">
        <v>400</v>
      </c>
      <c r="J32" s="13">
        <v>0</v>
      </c>
      <c r="K32" s="13">
        <v>0</v>
      </c>
      <c r="L32" s="13">
        <v>75.23</v>
      </c>
      <c r="M32" s="13">
        <v>0</v>
      </c>
      <c r="N32" s="14">
        <v>45692</v>
      </c>
      <c r="O32" s="12" t="s">
        <v>433</v>
      </c>
      <c r="P32" s="12" t="s">
        <v>434</v>
      </c>
      <c r="Q32" s="12" t="s">
        <v>430</v>
      </c>
    </row>
    <row r="33" spans="1:17" ht="63.5" x14ac:dyDescent="0.35">
      <c r="A33" s="12" t="s">
        <v>467</v>
      </c>
      <c r="B33" s="12" t="s">
        <v>424</v>
      </c>
      <c r="C33" s="13" t="s">
        <v>468</v>
      </c>
      <c r="D33" s="14">
        <v>44593</v>
      </c>
      <c r="E33" s="13" t="s">
        <v>426</v>
      </c>
      <c r="F33" s="13" t="s">
        <v>399</v>
      </c>
      <c r="G33" s="14">
        <v>45689</v>
      </c>
      <c r="H33" s="14">
        <v>45688</v>
      </c>
      <c r="I33" s="13" t="s">
        <v>400</v>
      </c>
      <c r="J33" s="13">
        <v>0</v>
      </c>
      <c r="K33" s="13">
        <v>0</v>
      </c>
      <c r="L33" s="13">
        <v>45.5</v>
      </c>
      <c r="M33" s="13">
        <v>0</v>
      </c>
      <c r="N33" s="14">
        <v>45692</v>
      </c>
      <c r="O33" s="12" t="s">
        <v>433</v>
      </c>
      <c r="P33" s="12" t="s">
        <v>434</v>
      </c>
      <c r="Q33" s="12" t="s">
        <v>430</v>
      </c>
    </row>
    <row r="34" spans="1:17" ht="63.5" x14ac:dyDescent="0.35">
      <c r="A34" s="12" t="s">
        <v>469</v>
      </c>
      <c r="B34" s="12" t="s">
        <v>424</v>
      </c>
      <c r="C34" s="13" t="s">
        <v>468</v>
      </c>
      <c r="D34" s="14">
        <v>44593</v>
      </c>
      <c r="E34" s="13" t="s">
        <v>452</v>
      </c>
      <c r="F34" s="13" t="s">
        <v>399</v>
      </c>
      <c r="G34" s="14">
        <v>45689</v>
      </c>
      <c r="H34" s="14">
        <v>45688</v>
      </c>
      <c r="I34" s="13" t="s">
        <v>400</v>
      </c>
      <c r="J34" s="13">
        <v>0</v>
      </c>
      <c r="K34" s="13">
        <v>0</v>
      </c>
      <c r="L34" s="13">
        <v>21.06</v>
      </c>
      <c r="M34" s="13">
        <v>0</v>
      </c>
      <c r="N34" s="14">
        <v>45692</v>
      </c>
      <c r="O34" s="12" t="s">
        <v>433</v>
      </c>
      <c r="P34" s="12" t="s">
        <v>434</v>
      </c>
      <c r="Q34" s="12" t="s">
        <v>453</v>
      </c>
    </row>
    <row r="35" spans="1:17" ht="63.5" x14ac:dyDescent="0.35">
      <c r="A35" s="12" t="s">
        <v>470</v>
      </c>
      <c r="B35" s="12" t="s">
        <v>424</v>
      </c>
      <c r="C35" s="13" t="s">
        <v>471</v>
      </c>
      <c r="D35" s="14">
        <v>44593</v>
      </c>
      <c r="E35" s="13" t="s">
        <v>426</v>
      </c>
      <c r="F35" s="13" t="s">
        <v>399</v>
      </c>
      <c r="G35" s="14">
        <v>45689</v>
      </c>
      <c r="H35" s="14">
        <v>45688</v>
      </c>
      <c r="I35" s="13" t="s">
        <v>400</v>
      </c>
      <c r="J35" s="13">
        <v>0</v>
      </c>
      <c r="K35" s="13">
        <v>0</v>
      </c>
      <c r="L35" s="13">
        <v>71.06</v>
      </c>
      <c r="M35" s="13">
        <v>0</v>
      </c>
      <c r="N35" s="14">
        <v>45692</v>
      </c>
      <c r="O35" s="12" t="s">
        <v>433</v>
      </c>
      <c r="P35" s="12" t="s">
        <v>434</v>
      </c>
      <c r="Q35" s="12" t="s">
        <v>430</v>
      </c>
    </row>
    <row r="36" spans="1:17" ht="26" x14ac:dyDescent="0.35">
      <c r="A36" s="12" t="s">
        <v>472</v>
      </c>
      <c r="B36" s="12" t="s">
        <v>424</v>
      </c>
      <c r="C36" s="13" t="s">
        <v>473</v>
      </c>
      <c r="D36" s="14">
        <v>44593</v>
      </c>
      <c r="E36" s="13" t="s">
        <v>426</v>
      </c>
      <c r="F36" s="13" t="s">
        <v>399</v>
      </c>
      <c r="G36" s="14">
        <v>45689</v>
      </c>
      <c r="H36" s="14">
        <v>45688</v>
      </c>
      <c r="I36" s="13" t="s">
        <v>400</v>
      </c>
      <c r="J36" s="13">
        <v>625</v>
      </c>
      <c r="K36" s="13">
        <v>0</v>
      </c>
      <c r="L36" s="13">
        <v>94.06</v>
      </c>
      <c r="M36" s="13">
        <v>0</v>
      </c>
      <c r="N36" s="14">
        <v>45692</v>
      </c>
      <c r="O36" s="12" t="s">
        <v>428</v>
      </c>
      <c r="P36" s="12" t="s">
        <v>429</v>
      </c>
      <c r="Q36" s="12" t="s">
        <v>430</v>
      </c>
    </row>
    <row r="37" spans="1:17" ht="26" x14ac:dyDescent="0.35">
      <c r="A37" s="12" t="s">
        <v>472</v>
      </c>
      <c r="B37" s="12" t="s">
        <v>424</v>
      </c>
      <c r="C37" s="13" t="s">
        <v>473</v>
      </c>
      <c r="D37" s="14">
        <v>44593</v>
      </c>
      <c r="E37" s="13" t="s">
        <v>426</v>
      </c>
      <c r="F37" s="13" t="s">
        <v>427</v>
      </c>
      <c r="G37" s="14">
        <v>45627</v>
      </c>
      <c r="H37" s="14">
        <v>45687</v>
      </c>
      <c r="I37" s="13" t="s">
        <v>400</v>
      </c>
      <c r="J37" s="13">
        <v>625</v>
      </c>
      <c r="K37" s="13">
        <v>0</v>
      </c>
      <c r="L37" s="13">
        <v>0</v>
      </c>
      <c r="M37" s="13">
        <v>0</v>
      </c>
      <c r="N37" s="14">
        <v>45692</v>
      </c>
      <c r="O37" s="12" t="s">
        <v>428</v>
      </c>
      <c r="P37" s="12" t="s">
        <v>429</v>
      </c>
      <c r="Q37" s="12" t="s">
        <v>430</v>
      </c>
    </row>
    <row r="38" spans="1:17" ht="26" x14ac:dyDescent="0.35">
      <c r="A38" s="12" t="s">
        <v>474</v>
      </c>
      <c r="B38" s="12" t="s">
        <v>424</v>
      </c>
      <c r="C38" s="13" t="s">
        <v>473</v>
      </c>
      <c r="D38" s="14">
        <v>44593</v>
      </c>
      <c r="E38" s="13" t="s">
        <v>452</v>
      </c>
      <c r="F38" s="13" t="s">
        <v>399</v>
      </c>
      <c r="G38" s="14">
        <v>45689</v>
      </c>
      <c r="H38" s="14">
        <v>45688</v>
      </c>
      <c r="I38" s="13" t="s">
        <v>400</v>
      </c>
      <c r="J38" s="13">
        <v>312.5</v>
      </c>
      <c r="K38" s="13">
        <v>0</v>
      </c>
      <c r="L38" s="13">
        <v>46.44</v>
      </c>
      <c r="M38" s="13">
        <v>0</v>
      </c>
      <c r="N38" s="14">
        <v>45692</v>
      </c>
      <c r="O38" s="12" t="s">
        <v>428</v>
      </c>
      <c r="P38" s="12" t="s">
        <v>429</v>
      </c>
      <c r="Q38" s="12" t="s">
        <v>453</v>
      </c>
    </row>
    <row r="39" spans="1:17" ht="26" x14ac:dyDescent="0.35">
      <c r="A39" s="12" t="s">
        <v>474</v>
      </c>
      <c r="B39" s="12" t="s">
        <v>424</v>
      </c>
      <c r="C39" s="13" t="s">
        <v>473</v>
      </c>
      <c r="D39" s="14">
        <v>44593</v>
      </c>
      <c r="E39" s="13" t="s">
        <v>452</v>
      </c>
      <c r="F39" s="13" t="s">
        <v>427</v>
      </c>
      <c r="G39" s="14">
        <v>45627</v>
      </c>
      <c r="H39" s="14">
        <v>45687</v>
      </c>
      <c r="I39" s="13" t="s">
        <v>400</v>
      </c>
      <c r="J39" s="13">
        <v>312.5</v>
      </c>
      <c r="K39" s="13">
        <v>0</v>
      </c>
      <c r="L39" s="13">
        <v>0</v>
      </c>
      <c r="M39" s="13">
        <v>0</v>
      </c>
      <c r="N39" s="14">
        <v>45692</v>
      </c>
      <c r="O39" s="12" t="s">
        <v>428</v>
      </c>
      <c r="P39" s="12" t="s">
        <v>429</v>
      </c>
      <c r="Q39" s="12" t="s">
        <v>453</v>
      </c>
    </row>
    <row r="40" spans="1:17" ht="26" x14ac:dyDescent="0.35">
      <c r="A40" s="12" t="s">
        <v>475</v>
      </c>
      <c r="B40" s="12" t="s">
        <v>424</v>
      </c>
      <c r="C40" s="13" t="s">
        <v>476</v>
      </c>
      <c r="D40" s="14">
        <v>44593</v>
      </c>
      <c r="E40" s="13" t="s">
        <v>426</v>
      </c>
      <c r="F40" s="13" t="s">
        <v>399</v>
      </c>
      <c r="G40" s="14">
        <v>45689</v>
      </c>
      <c r="H40" s="14">
        <v>45688</v>
      </c>
      <c r="I40" s="13" t="s">
        <v>400</v>
      </c>
      <c r="J40" s="15">
        <v>1050</v>
      </c>
      <c r="K40" s="13">
        <v>0</v>
      </c>
      <c r="L40" s="13">
        <v>147.88999999999999</v>
      </c>
      <c r="M40" s="13">
        <v>0</v>
      </c>
      <c r="N40" s="14">
        <v>45692</v>
      </c>
      <c r="O40" s="12" t="s">
        <v>428</v>
      </c>
      <c r="P40" s="12" t="s">
        <v>429</v>
      </c>
      <c r="Q40" s="12" t="s">
        <v>430</v>
      </c>
    </row>
    <row r="41" spans="1:17" ht="26" x14ac:dyDescent="0.35">
      <c r="A41" s="12" t="s">
        <v>475</v>
      </c>
      <c r="B41" s="12" t="s">
        <v>424</v>
      </c>
      <c r="C41" s="13" t="s">
        <v>476</v>
      </c>
      <c r="D41" s="14">
        <v>44593</v>
      </c>
      <c r="E41" s="13" t="s">
        <v>426</v>
      </c>
      <c r="F41" s="13" t="s">
        <v>427</v>
      </c>
      <c r="G41" s="14">
        <v>45627</v>
      </c>
      <c r="H41" s="14">
        <v>45687</v>
      </c>
      <c r="I41" s="13" t="s">
        <v>400</v>
      </c>
      <c r="J41" s="15">
        <v>1050</v>
      </c>
      <c r="K41" s="13">
        <v>0</v>
      </c>
      <c r="L41" s="13">
        <v>0</v>
      </c>
      <c r="M41" s="13">
        <v>0</v>
      </c>
      <c r="N41" s="14">
        <v>45692</v>
      </c>
      <c r="O41" s="12" t="s">
        <v>428</v>
      </c>
      <c r="P41" s="12" t="s">
        <v>429</v>
      </c>
      <c r="Q41" s="12" t="s">
        <v>430</v>
      </c>
    </row>
    <row r="42" spans="1:17" ht="26" x14ac:dyDescent="0.35">
      <c r="A42" s="12" t="s">
        <v>477</v>
      </c>
      <c r="B42" s="12" t="s">
        <v>424</v>
      </c>
      <c r="C42" s="13" t="s">
        <v>476</v>
      </c>
      <c r="D42" s="14">
        <v>44593</v>
      </c>
      <c r="E42" s="13" t="s">
        <v>452</v>
      </c>
      <c r="F42" s="13" t="s">
        <v>399</v>
      </c>
      <c r="G42" s="14">
        <v>45689</v>
      </c>
      <c r="H42" s="14">
        <v>45688</v>
      </c>
      <c r="I42" s="13" t="s">
        <v>400</v>
      </c>
      <c r="J42" s="13">
        <v>525</v>
      </c>
      <c r="K42" s="13">
        <v>0</v>
      </c>
      <c r="L42" s="13">
        <v>73.069999999999993</v>
      </c>
      <c r="M42" s="13">
        <v>0</v>
      </c>
      <c r="N42" s="14">
        <v>45692</v>
      </c>
      <c r="O42" s="12" t="s">
        <v>428</v>
      </c>
      <c r="P42" s="12" t="s">
        <v>429</v>
      </c>
      <c r="Q42" s="12" t="s">
        <v>453</v>
      </c>
    </row>
    <row r="43" spans="1:17" ht="26" x14ac:dyDescent="0.35">
      <c r="A43" s="12" t="s">
        <v>477</v>
      </c>
      <c r="B43" s="12" t="s">
        <v>424</v>
      </c>
      <c r="C43" s="13" t="s">
        <v>476</v>
      </c>
      <c r="D43" s="14">
        <v>44593</v>
      </c>
      <c r="E43" s="13" t="s">
        <v>452</v>
      </c>
      <c r="F43" s="13" t="s">
        <v>427</v>
      </c>
      <c r="G43" s="14">
        <v>45627</v>
      </c>
      <c r="H43" s="14">
        <v>45687</v>
      </c>
      <c r="I43" s="13" t="s">
        <v>400</v>
      </c>
      <c r="J43" s="13">
        <v>525</v>
      </c>
      <c r="K43" s="13">
        <v>0</v>
      </c>
      <c r="L43" s="13">
        <v>0</v>
      </c>
      <c r="M43" s="13">
        <v>0</v>
      </c>
      <c r="N43" s="14">
        <v>45692</v>
      </c>
      <c r="O43" s="12" t="s">
        <v>428</v>
      </c>
      <c r="P43" s="12" t="s">
        <v>429</v>
      </c>
      <c r="Q43" s="12" t="s">
        <v>453</v>
      </c>
    </row>
    <row r="44" spans="1:17" ht="26" x14ac:dyDescent="0.35">
      <c r="A44" s="12" t="s">
        <v>478</v>
      </c>
      <c r="B44" s="12" t="s">
        <v>424</v>
      </c>
      <c r="C44" s="13" t="s">
        <v>479</v>
      </c>
      <c r="D44" s="14">
        <v>44593</v>
      </c>
      <c r="E44" s="13" t="s">
        <v>426</v>
      </c>
      <c r="F44" s="13" t="s">
        <v>399</v>
      </c>
      <c r="G44" s="14">
        <v>45689</v>
      </c>
      <c r="H44" s="14">
        <v>45688</v>
      </c>
      <c r="I44" s="13" t="s">
        <v>400</v>
      </c>
      <c r="J44" s="13">
        <v>916.66</v>
      </c>
      <c r="K44" s="13">
        <v>0</v>
      </c>
      <c r="L44" s="13">
        <v>120.96</v>
      </c>
      <c r="M44" s="13">
        <v>0</v>
      </c>
      <c r="N44" s="14">
        <v>45692</v>
      </c>
      <c r="O44" s="12" t="s">
        <v>428</v>
      </c>
      <c r="P44" s="12" t="s">
        <v>429</v>
      </c>
      <c r="Q44" s="12" t="s">
        <v>430</v>
      </c>
    </row>
    <row r="45" spans="1:17" ht="26" x14ac:dyDescent="0.35">
      <c r="A45" s="12" t="s">
        <v>478</v>
      </c>
      <c r="B45" s="12" t="s">
        <v>424</v>
      </c>
      <c r="C45" s="13" t="s">
        <v>479</v>
      </c>
      <c r="D45" s="14">
        <v>44593</v>
      </c>
      <c r="E45" s="13" t="s">
        <v>426</v>
      </c>
      <c r="F45" s="13" t="s">
        <v>427</v>
      </c>
      <c r="G45" s="14">
        <v>45627</v>
      </c>
      <c r="H45" s="14">
        <v>45687</v>
      </c>
      <c r="I45" s="13" t="s">
        <v>400</v>
      </c>
      <c r="J45" s="13">
        <v>916.66</v>
      </c>
      <c r="K45" s="13">
        <v>0</v>
      </c>
      <c r="L45" s="13">
        <v>0</v>
      </c>
      <c r="M45" s="13">
        <v>0</v>
      </c>
      <c r="N45" s="14">
        <v>45692</v>
      </c>
      <c r="O45" s="12" t="s">
        <v>428</v>
      </c>
      <c r="P45" s="12" t="s">
        <v>429</v>
      </c>
      <c r="Q45" s="12" t="s">
        <v>430</v>
      </c>
    </row>
    <row r="46" spans="1:17" ht="26" x14ac:dyDescent="0.35">
      <c r="A46" s="12" t="s">
        <v>480</v>
      </c>
      <c r="B46" s="12" t="s">
        <v>424</v>
      </c>
      <c r="C46" s="13" t="s">
        <v>479</v>
      </c>
      <c r="D46" s="14">
        <v>44593</v>
      </c>
      <c r="E46" s="13" t="s">
        <v>452</v>
      </c>
      <c r="F46" s="13" t="s">
        <v>399</v>
      </c>
      <c r="G46" s="14">
        <v>45689</v>
      </c>
      <c r="H46" s="14">
        <v>45688</v>
      </c>
      <c r="I46" s="13" t="s">
        <v>400</v>
      </c>
      <c r="J46" s="13">
        <v>158.34</v>
      </c>
      <c r="K46" s="13">
        <v>0</v>
      </c>
      <c r="L46" s="13">
        <v>24.83</v>
      </c>
      <c r="M46" s="13">
        <v>0</v>
      </c>
      <c r="N46" s="14">
        <v>45692</v>
      </c>
      <c r="O46" s="12" t="s">
        <v>428</v>
      </c>
      <c r="P46" s="12" t="s">
        <v>429</v>
      </c>
      <c r="Q46" s="12" t="s">
        <v>453</v>
      </c>
    </row>
    <row r="47" spans="1:17" ht="26" x14ac:dyDescent="0.35">
      <c r="A47" s="12" t="s">
        <v>480</v>
      </c>
      <c r="B47" s="12" t="s">
        <v>424</v>
      </c>
      <c r="C47" s="13" t="s">
        <v>479</v>
      </c>
      <c r="D47" s="14">
        <v>44593</v>
      </c>
      <c r="E47" s="13" t="s">
        <v>452</v>
      </c>
      <c r="F47" s="13" t="s">
        <v>427</v>
      </c>
      <c r="G47" s="14">
        <v>45627</v>
      </c>
      <c r="H47" s="14">
        <v>45687</v>
      </c>
      <c r="I47" s="13" t="s">
        <v>400</v>
      </c>
      <c r="J47" s="13">
        <v>158.34</v>
      </c>
      <c r="K47" s="13">
        <v>0</v>
      </c>
      <c r="L47" s="13">
        <v>0</v>
      </c>
      <c r="M47" s="13">
        <v>0</v>
      </c>
      <c r="N47" s="14">
        <v>45692</v>
      </c>
      <c r="O47" s="12" t="s">
        <v>428</v>
      </c>
      <c r="P47" s="12" t="s">
        <v>429</v>
      </c>
      <c r="Q47" s="12" t="s">
        <v>453</v>
      </c>
    </row>
    <row r="48" spans="1:17" ht="26" x14ac:dyDescent="0.35">
      <c r="A48" s="12" t="s">
        <v>481</v>
      </c>
      <c r="B48" s="12" t="s">
        <v>424</v>
      </c>
      <c r="C48" s="13" t="s">
        <v>482</v>
      </c>
      <c r="D48" s="14">
        <v>44593</v>
      </c>
      <c r="E48" s="13" t="s">
        <v>426</v>
      </c>
      <c r="F48" s="13" t="s">
        <v>399</v>
      </c>
      <c r="G48" s="14">
        <v>45689</v>
      </c>
      <c r="H48" s="14">
        <v>45688</v>
      </c>
      <c r="I48" s="13" t="s">
        <v>400</v>
      </c>
      <c r="J48" s="15">
        <v>1000</v>
      </c>
      <c r="K48" s="13">
        <v>0</v>
      </c>
      <c r="L48" s="13">
        <v>147.55000000000001</v>
      </c>
      <c r="M48" s="13">
        <v>0</v>
      </c>
      <c r="N48" s="14">
        <v>45692</v>
      </c>
      <c r="O48" s="12" t="s">
        <v>428</v>
      </c>
      <c r="P48" s="12" t="s">
        <v>429</v>
      </c>
      <c r="Q48" s="12" t="s">
        <v>430</v>
      </c>
    </row>
    <row r="49" spans="1:17" ht="26" x14ac:dyDescent="0.35">
      <c r="A49" s="12" t="s">
        <v>481</v>
      </c>
      <c r="B49" s="12" t="s">
        <v>424</v>
      </c>
      <c r="C49" s="13" t="s">
        <v>482</v>
      </c>
      <c r="D49" s="14">
        <v>44593</v>
      </c>
      <c r="E49" s="13" t="s">
        <v>426</v>
      </c>
      <c r="F49" s="13" t="s">
        <v>427</v>
      </c>
      <c r="G49" s="14">
        <v>45627</v>
      </c>
      <c r="H49" s="14">
        <v>45687</v>
      </c>
      <c r="I49" s="13" t="s">
        <v>400</v>
      </c>
      <c r="J49" s="15">
        <v>1000</v>
      </c>
      <c r="K49" s="13">
        <v>0</v>
      </c>
      <c r="L49" s="13">
        <v>0</v>
      </c>
      <c r="M49" s="13">
        <v>0</v>
      </c>
      <c r="N49" s="14">
        <v>45692</v>
      </c>
      <c r="O49" s="12" t="s">
        <v>428</v>
      </c>
      <c r="P49" s="12" t="s">
        <v>429</v>
      </c>
      <c r="Q49" s="12" t="s">
        <v>430</v>
      </c>
    </row>
    <row r="50" spans="1:17" ht="26" x14ac:dyDescent="0.35">
      <c r="A50" s="12" t="s">
        <v>483</v>
      </c>
      <c r="B50" s="12" t="s">
        <v>424</v>
      </c>
      <c r="C50" s="13" t="s">
        <v>482</v>
      </c>
      <c r="D50" s="14">
        <v>44593</v>
      </c>
      <c r="E50" s="13" t="s">
        <v>452</v>
      </c>
      <c r="F50" s="13" t="s">
        <v>399</v>
      </c>
      <c r="G50" s="14">
        <v>45689</v>
      </c>
      <c r="H50" s="14">
        <v>45688</v>
      </c>
      <c r="I50" s="13" t="s">
        <v>400</v>
      </c>
      <c r="J50" s="15">
        <v>1375</v>
      </c>
      <c r="K50" s="13">
        <v>0</v>
      </c>
      <c r="L50" s="13">
        <v>52.76</v>
      </c>
      <c r="M50" s="13">
        <v>0</v>
      </c>
      <c r="N50" s="14">
        <v>45692</v>
      </c>
      <c r="O50" s="12" t="s">
        <v>428</v>
      </c>
      <c r="P50" s="12" t="s">
        <v>429</v>
      </c>
      <c r="Q50" s="12" t="s">
        <v>453</v>
      </c>
    </row>
    <row r="51" spans="1:17" ht="63.5" x14ac:dyDescent="0.35">
      <c r="A51" s="12" t="s">
        <v>484</v>
      </c>
      <c r="B51" s="12" t="s">
        <v>424</v>
      </c>
      <c r="C51" s="13" t="s">
        <v>485</v>
      </c>
      <c r="D51" s="14">
        <v>44593</v>
      </c>
      <c r="E51" s="13" t="s">
        <v>426</v>
      </c>
      <c r="F51" s="13" t="s">
        <v>399</v>
      </c>
      <c r="G51" s="14">
        <v>45689</v>
      </c>
      <c r="H51" s="14">
        <v>45688</v>
      </c>
      <c r="I51" s="13" t="s">
        <v>400</v>
      </c>
      <c r="J51" s="13">
        <v>0</v>
      </c>
      <c r="K51" s="13">
        <v>0</v>
      </c>
      <c r="L51" s="13">
        <v>59.44</v>
      </c>
      <c r="M51" s="13">
        <v>0</v>
      </c>
      <c r="N51" s="14">
        <v>45692</v>
      </c>
      <c r="O51" s="12" t="s">
        <v>433</v>
      </c>
      <c r="P51" s="12" t="s">
        <v>434</v>
      </c>
      <c r="Q51" s="12" t="s">
        <v>430</v>
      </c>
    </row>
    <row r="52" spans="1:17" ht="26" x14ac:dyDescent="0.35">
      <c r="A52" s="12" t="s">
        <v>486</v>
      </c>
      <c r="B52" s="12" t="s">
        <v>424</v>
      </c>
      <c r="C52" s="13" t="s">
        <v>487</v>
      </c>
      <c r="D52" s="14">
        <v>44593</v>
      </c>
      <c r="E52" s="13" t="s">
        <v>426</v>
      </c>
      <c r="F52" s="13" t="s">
        <v>399</v>
      </c>
      <c r="G52" s="14">
        <v>45689</v>
      </c>
      <c r="H52" s="14">
        <v>45688</v>
      </c>
      <c r="I52" s="13" t="s">
        <v>400</v>
      </c>
      <c r="J52" s="13">
        <v>0</v>
      </c>
      <c r="K52" s="13">
        <v>0</v>
      </c>
      <c r="L52" s="13">
        <v>41.88</v>
      </c>
      <c r="M52" s="13">
        <v>0</v>
      </c>
      <c r="N52" s="14">
        <v>45692</v>
      </c>
      <c r="O52" s="12" t="s">
        <v>428</v>
      </c>
      <c r="P52" s="12" t="s">
        <v>429</v>
      </c>
      <c r="Q52" s="12" t="s">
        <v>430</v>
      </c>
    </row>
    <row r="53" spans="1:17" ht="26" x14ac:dyDescent="0.35">
      <c r="A53" s="12" t="s">
        <v>488</v>
      </c>
      <c r="B53" s="12" t="s">
        <v>424</v>
      </c>
      <c r="C53" s="13" t="s">
        <v>489</v>
      </c>
      <c r="D53" s="14">
        <v>44652</v>
      </c>
      <c r="E53" s="13" t="s">
        <v>426</v>
      </c>
      <c r="F53" s="13" t="s">
        <v>427</v>
      </c>
      <c r="G53" s="14">
        <v>45627</v>
      </c>
      <c r="H53" s="14">
        <v>45687</v>
      </c>
      <c r="I53" s="13" t="s">
        <v>400</v>
      </c>
      <c r="J53" s="13">
        <v>568.76</v>
      </c>
      <c r="K53" s="13">
        <v>0</v>
      </c>
      <c r="L53" s="13">
        <v>0</v>
      </c>
      <c r="M53" s="13">
        <v>0</v>
      </c>
      <c r="N53" s="14">
        <v>45692</v>
      </c>
      <c r="O53" s="12" t="s">
        <v>428</v>
      </c>
      <c r="P53" s="12" t="s">
        <v>429</v>
      </c>
      <c r="Q53" s="12" t="s">
        <v>430</v>
      </c>
    </row>
    <row r="54" spans="1:17" ht="26" x14ac:dyDescent="0.35">
      <c r="A54" s="12" t="s">
        <v>490</v>
      </c>
      <c r="B54" s="12" t="s">
        <v>424</v>
      </c>
      <c r="C54" s="13" t="s">
        <v>489</v>
      </c>
      <c r="D54" s="14">
        <v>44652</v>
      </c>
      <c r="E54" s="13" t="s">
        <v>452</v>
      </c>
      <c r="F54" s="13" t="s">
        <v>427</v>
      </c>
      <c r="G54" s="14">
        <v>45627</v>
      </c>
      <c r="H54" s="14">
        <v>45687</v>
      </c>
      <c r="I54" s="13" t="s">
        <v>400</v>
      </c>
      <c r="J54" s="13">
        <v>284.38</v>
      </c>
      <c r="K54" s="13">
        <v>0</v>
      </c>
      <c r="L54" s="13">
        <v>0</v>
      </c>
      <c r="M54" s="13">
        <v>0</v>
      </c>
      <c r="N54" s="14">
        <v>45692</v>
      </c>
      <c r="O54" s="12" t="s">
        <v>428</v>
      </c>
      <c r="P54" s="12" t="s">
        <v>429</v>
      </c>
      <c r="Q54" s="12" t="s">
        <v>453</v>
      </c>
    </row>
    <row r="55" spans="1:17" ht="26" x14ac:dyDescent="0.35">
      <c r="A55" s="12" t="s">
        <v>491</v>
      </c>
      <c r="B55" s="12" t="s">
        <v>424</v>
      </c>
      <c r="C55" s="13" t="s">
        <v>492</v>
      </c>
      <c r="D55" s="14">
        <v>44743</v>
      </c>
      <c r="E55" s="13" t="s">
        <v>426</v>
      </c>
      <c r="F55" s="13" t="s">
        <v>427</v>
      </c>
      <c r="G55" s="14">
        <v>45627</v>
      </c>
      <c r="H55" s="14">
        <v>45687</v>
      </c>
      <c r="I55" s="13" t="s">
        <v>400</v>
      </c>
      <c r="J55" s="13">
        <v>815.42</v>
      </c>
      <c r="K55" s="13">
        <v>0</v>
      </c>
      <c r="L55" s="13">
        <v>0</v>
      </c>
      <c r="M55" s="13">
        <v>0</v>
      </c>
      <c r="N55" s="14">
        <v>45692</v>
      </c>
      <c r="O55" s="12" t="s">
        <v>428</v>
      </c>
      <c r="P55" s="12" t="s">
        <v>429</v>
      </c>
      <c r="Q55" s="12" t="s">
        <v>430</v>
      </c>
    </row>
    <row r="56" spans="1:17" ht="38.5" x14ac:dyDescent="0.35">
      <c r="A56" s="12" t="s">
        <v>493</v>
      </c>
      <c r="B56" s="12" t="s">
        <v>424</v>
      </c>
      <c r="C56" s="13" t="s">
        <v>436</v>
      </c>
      <c r="D56" s="14">
        <v>44652</v>
      </c>
      <c r="E56" s="13" t="s">
        <v>452</v>
      </c>
      <c r="F56" s="13" t="s">
        <v>427</v>
      </c>
      <c r="G56" s="14">
        <v>45627</v>
      </c>
      <c r="H56" s="14">
        <v>45687</v>
      </c>
      <c r="I56" s="13" t="s">
        <v>400</v>
      </c>
      <c r="J56" s="13">
        <v>600</v>
      </c>
      <c r="K56" s="13">
        <v>0</v>
      </c>
      <c r="L56" s="13">
        <v>0</v>
      </c>
      <c r="M56" s="13">
        <v>0</v>
      </c>
      <c r="N56" s="14">
        <v>45692</v>
      </c>
      <c r="O56" s="12" t="s">
        <v>437</v>
      </c>
      <c r="P56" s="12" t="s">
        <v>438</v>
      </c>
      <c r="Q56" s="12" t="s">
        <v>453</v>
      </c>
    </row>
    <row r="57" spans="1:17" ht="26" x14ac:dyDescent="0.35">
      <c r="A57" s="12" t="s">
        <v>494</v>
      </c>
      <c r="B57" s="12" t="s">
        <v>424</v>
      </c>
      <c r="C57" s="13" t="s">
        <v>495</v>
      </c>
      <c r="D57" s="14">
        <v>44835</v>
      </c>
      <c r="E57" s="13" t="s">
        <v>426</v>
      </c>
      <c r="F57" s="13" t="s">
        <v>427</v>
      </c>
      <c r="G57" s="14">
        <v>45627</v>
      </c>
      <c r="H57" s="14">
        <v>45687</v>
      </c>
      <c r="I57" s="13" t="s">
        <v>400</v>
      </c>
      <c r="J57" s="13">
        <v>842.94</v>
      </c>
      <c r="K57" s="13">
        <v>0</v>
      </c>
      <c r="L57" s="13">
        <v>0</v>
      </c>
      <c r="M57" s="13">
        <v>0</v>
      </c>
      <c r="N57" s="14">
        <v>45692</v>
      </c>
      <c r="O57" s="12" t="s">
        <v>428</v>
      </c>
      <c r="P57" s="12" t="s">
        <v>429</v>
      </c>
      <c r="Q57" s="12" t="s">
        <v>430</v>
      </c>
    </row>
    <row r="58" spans="1:17" ht="26" x14ac:dyDescent="0.35">
      <c r="A58" s="12" t="s">
        <v>496</v>
      </c>
      <c r="B58" s="12" t="s">
        <v>424</v>
      </c>
      <c r="C58" s="13" t="s">
        <v>497</v>
      </c>
      <c r="D58" s="14">
        <v>44835</v>
      </c>
      <c r="E58" s="13" t="s">
        <v>426</v>
      </c>
      <c r="F58" s="13" t="s">
        <v>427</v>
      </c>
      <c r="G58" s="14">
        <v>45627</v>
      </c>
      <c r="H58" s="14">
        <v>45687</v>
      </c>
      <c r="I58" s="13" t="s">
        <v>400</v>
      </c>
      <c r="J58" s="15">
        <v>3000</v>
      </c>
      <c r="K58" s="13">
        <v>0</v>
      </c>
      <c r="L58" s="13">
        <v>0</v>
      </c>
      <c r="M58" s="13">
        <v>0</v>
      </c>
      <c r="N58" s="14">
        <v>45692</v>
      </c>
      <c r="O58" s="12" t="s">
        <v>428</v>
      </c>
      <c r="P58" s="12" t="s">
        <v>429</v>
      </c>
      <c r="Q58" s="12" t="s">
        <v>430</v>
      </c>
    </row>
    <row r="59" spans="1:17" ht="38.5" x14ac:dyDescent="0.35">
      <c r="A59" s="12" t="s">
        <v>498</v>
      </c>
      <c r="B59" s="12" t="s">
        <v>424</v>
      </c>
      <c r="C59" s="13" t="s">
        <v>499</v>
      </c>
      <c r="D59" s="14">
        <v>44866</v>
      </c>
      <c r="E59" s="13" t="s">
        <v>426</v>
      </c>
      <c r="F59" s="13" t="s">
        <v>427</v>
      </c>
      <c r="G59" s="14">
        <v>45627</v>
      </c>
      <c r="H59" s="14">
        <v>45687</v>
      </c>
      <c r="I59" s="13" t="s">
        <v>400</v>
      </c>
      <c r="J59" s="13">
        <v>618</v>
      </c>
      <c r="K59" s="13">
        <v>0</v>
      </c>
      <c r="L59" s="13">
        <v>0</v>
      </c>
      <c r="M59" s="13">
        <v>0</v>
      </c>
      <c r="N59" s="14">
        <v>45692</v>
      </c>
      <c r="O59" s="12" t="s">
        <v>437</v>
      </c>
      <c r="P59" s="12" t="s">
        <v>438</v>
      </c>
      <c r="Q59" s="12" t="s">
        <v>430</v>
      </c>
    </row>
    <row r="60" spans="1:17" ht="38.5" x14ac:dyDescent="0.35">
      <c r="A60" s="12" t="s">
        <v>500</v>
      </c>
      <c r="B60" s="12" t="s">
        <v>424</v>
      </c>
      <c r="C60" s="13" t="s">
        <v>501</v>
      </c>
      <c r="D60" s="14">
        <v>44866</v>
      </c>
      <c r="E60" s="13" t="s">
        <v>426</v>
      </c>
      <c r="F60" s="13" t="s">
        <v>427</v>
      </c>
      <c r="G60" s="14">
        <v>45627</v>
      </c>
      <c r="H60" s="14">
        <v>45687</v>
      </c>
      <c r="I60" s="13" t="s">
        <v>400</v>
      </c>
      <c r="J60" s="13">
        <v>400</v>
      </c>
      <c r="K60" s="13">
        <v>0</v>
      </c>
      <c r="L60" s="13">
        <v>0</v>
      </c>
      <c r="M60" s="13">
        <v>0</v>
      </c>
      <c r="N60" s="14">
        <v>45692</v>
      </c>
      <c r="O60" s="12" t="s">
        <v>437</v>
      </c>
      <c r="P60" s="12" t="s">
        <v>438</v>
      </c>
      <c r="Q60" s="12" t="s">
        <v>430</v>
      </c>
    </row>
    <row r="61" spans="1:17" ht="26" x14ac:dyDescent="0.35">
      <c r="A61" s="12" t="s">
        <v>502</v>
      </c>
      <c r="B61" s="12" t="s">
        <v>424</v>
      </c>
      <c r="C61" s="13" t="s">
        <v>503</v>
      </c>
      <c r="D61" s="14">
        <v>44927</v>
      </c>
      <c r="E61" s="13" t="s">
        <v>426</v>
      </c>
      <c r="F61" s="13" t="s">
        <v>427</v>
      </c>
      <c r="G61" s="14">
        <v>45627</v>
      </c>
      <c r="H61" s="14">
        <v>45687</v>
      </c>
      <c r="I61" s="13" t="s">
        <v>400</v>
      </c>
      <c r="J61" s="13">
        <v>625</v>
      </c>
      <c r="K61" s="13">
        <v>0</v>
      </c>
      <c r="L61" s="13">
        <v>0</v>
      </c>
      <c r="M61" s="13">
        <v>0</v>
      </c>
      <c r="N61" s="14">
        <v>45692</v>
      </c>
      <c r="O61" s="12" t="s">
        <v>428</v>
      </c>
      <c r="P61" s="12" t="s">
        <v>429</v>
      </c>
      <c r="Q61" s="12" t="s">
        <v>430</v>
      </c>
    </row>
    <row r="62" spans="1:17" ht="26" x14ac:dyDescent="0.35">
      <c r="A62" s="12" t="s">
        <v>504</v>
      </c>
      <c r="B62" s="12" t="s">
        <v>424</v>
      </c>
      <c r="C62" s="13" t="s">
        <v>505</v>
      </c>
      <c r="D62" s="14">
        <v>44958</v>
      </c>
      <c r="E62" s="13" t="s">
        <v>426</v>
      </c>
      <c r="F62" s="13" t="s">
        <v>399</v>
      </c>
      <c r="G62" s="14">
        <v>45689</v>
      </c>
      <c r="H62" s="14">
        <v>45688</v>
      </c>
      <c r="I62" s="13" t="s">
        <v>400</v>
      </c>
      <c r="J62" s="13">
        <v>0</v>
      </c>
      <c r="K62" s="13">
        <v>0</v>
      </c>
      <c r="L62" s="13">
        <v>10.33</v>
      </c>
      <c r="M62" s="13">
        <v>0</v>
      </c>
      <c r="N62" s="14">
        <v>45692</v>
      </c>
      <c r="O62" s="12" t="s">
        <v>428</v>
      </c>
      <c r="P62" s="12" t="s">
        <v>429</v>
      </c>
      <c r="Q62" s="12" t="s">
        <v>430</v>
      </c>
    </row>
    <row r="63" spans="1:17" ht="38.5" x14ac:dyDescent="0.35">
      <c r="A63" s="12" t="s">
        <v>506</v>
      </c>
      <c r="B63" s="12" t="s">
        <v>424</v>
      </c>
      <c r="C63" s="13" t="s">
        <v>507</v>
      </c>
      <c r="D63" s="14">
        <v>45078</v>
      </c>
      <c r="E63" s="13" t="s">
        <v>426</v>
      </c>
      <c r="F63" s="13" t="s">
        <v>427</v>
      </c>
      <c r="G63" s="14">
        <v>45627</v>
      </c>
      <c r="H63" s="14">
        <v>45687</v>
      </c>
      <c r="I63" s="13" t="s">
        <v>400</v>
      </c>
      <c r="J63" s="13">
        <v>464.54</v>
      </c>
      <c r="K63" s="13">
        <v>0</v>
      </c>
      <c r="L63" s="13">
        <v>0</v>
      </c>
      <c r="M63" s="13">
        <v>0</v>
      </c>
      <c r="N63" s="14">
        <v>45692</v>
      </c>
      <c r="O63" s="12" t="s">
        <v>437</v>
      </c>
      <c r="P63" s="12" t="s">
        <v>438</v>
      </c>
      <c r="Q63" s="12" t="s">
        <v>430</v>
      </c>
    </row>
    <row r="64" spans="1:17" ht="38.5" x14ac:dyDescent="0.35">
      <c r="A64" s="12" t="s">
        <v>508</v>
      </c>
      <c r="B64" s="12" t="s">
        <v>424</v>
      </c>
      <c r="C64" s="13" t="s">
        <v>503</v>
      </c>
      <c r="D64" s="14">
        <v>45200</v>
      </c>
      <c r="E64" s="13" t="s">
        <v>426</v>
      </c>
      <c r="F64" s="13" t="s">
        <v>427</v>
      </c>
      <c r="G64" s="14">
        <v>45627</v>
      </c>
      <c r="H64" s="14">
        <v>45687</v>
      </c>
      <c r="I64" s="13" t="s">
        <v>400</v>
      </c>
      <c r="J64" s="13">
        <v>589.34</v>
      </c>
      <c r="K64" s="13">
        <v>0</v>
      </c>
      <c r="L64" s="13">
        <v>0</v>
      </c>
      <c r="M64" s="13">
        <v>0</v>
      </c>
      <c r="N64" s="14">
        <v>45692</v>
      </c>
      <c r="O64" s="12" t="s">
        <v>437</v>
      </c>
      <c r="P64" s="12" t="s">
        <v>438</v>
      </c>
      <c r="Q64" s="12" t="s">
        <v>430</v>
      </c>
    </row>
    <row r="65" spans="1:17" ht="38.5" x14ac:dyDescent="0.35">
      <c r="A65" s="12" t="s">
        <v>509</v>
      </c>
      <c r="B65" s="12" t="s">
        <v>424</v>
      </c>
      <c r="C65" s="13" t="s">
        <v>510</v>
      </c>
      <c r="D65" s="14">
        <v>45200</v>
      </c>
      <c r="E65" s="13" t="s">
        <v>426</v>
      </c>
      <c r="F65" s="13" t="s">
        <v>427</v>
      </c>
      <c r="G65" s="14">
        <v>45627</v>
      </c>
      <c r="H65" s="14">
        <v>45687</v>
      </c>
      <c r="I65" s="13" t="s">
        <v>400</v>
      </c>
      <c r="J65" s="13">
        <v>286.66000000000003</v>
      </c>
      <c r="K65" s="13">
        <v>28.67</v>
      </c>
      <c r="L65" s="13">
        <v>0</v>
      </c>
      <c r="M65" s="13">
        <v>0</v>
      </c>
      <c r="N65" s="14">
        <v>45692</v>
      </c>
      <c r="O65" s="12" t="s">
        <v>437</v>
      </c>
      <c r="P65" s="12" t="s">
        <v>438</v>
      </c>
      <c r="Q65" s="12" t="s">
        <v>430</v>
      </c>
    </row>
    <row r="66" spans="1:17" ht="38.5" x14ac:dyDescent="0.35">
      <c r="A66" s="12" t="s">
        <v>511</v>
      </c>
      <c r="B66" s="12" t="s">
        <v>424</v>
      </c>
      <c r="C66" s="13" t="s">
        <v>512</v>
      </c>
      <c r="D66" s="14">
        <v>45200</v>
      </c>
      <c r="E66" s="13" t="s">
        <v>426</v>
      </c>
      <c r="F66" s="13" t="s">
        <v>427</v>
      </c>
      <c r="G66" s="14">
        <v>45627</v>
      </c>
      <c r="H66" s="14">
        <v>45687</v>
      </c>
      <c r="I66" s="13" t="s">
        <v>400</v>
      </c>
      <c r="J66" s="13">
        <v>333.34</v>
      </c>
      <c r="K66" s="13">
        <v>0</v>
      </c>
      <c r="L66" s="13">
        <v>0</v>
      </c>
      <c r="M66" s="13">
        <v>0</v>
      </c>
      <c r="N66" s="14">
        <v>45692</v>
      </c>
      <c r="O66" s="12" t="s">
        <v>437</v>
      </c>
      <c r="P66" s="12" t="s">
        <v>438</v>
      </c>
      <c r="Q66" s="12" t="s">
        <v>430</v>
      </c>
    </row>
    <row r="67" spans="1:17" ht="38.5" x14ac:dyDescent="0.35">
      <c r="A67" s="12" t="s">
        <v>513</v>
      </c>
      <c r="B67" s="12" t="s">
        <v>424</v>
      </c>
      <c r="C67" s="13" t="s">
        <v>514</v>
      </c>
      <c r="D67" s="14">
        <v>45200</v>
      </c>
      <c r="E67" s="13" t="s">
        <v>426</v>
      </c>
      <c r="F67" s="13" t="s">
        <v>427</v>
      </c>
      <c r="G67" s="14">
        <v>45627</v>
      </c>
      <c r="H67" s="14">
        <v>45687</v>
      </c>
      <c r="I67" s="13" t="s">
        <v>400</v>
      </c>
      <c r="J67" s="15">
        <v>1666.66</v>
      </c>
      <c r="K67" s="13">
        <v>0</v>
      </c>
      <c r="L67" s="13">
        <v>0</v>
      </c>
      <c r="M67" s="13">
        <v>0</v>
      </c>
      <c r="N67" s="14">
        <v>45692</v>
      </c>
      <c r="O67" s="12" t="s">
        <v>437</v>
      </c>
      <c r="P67" s="12" t="s">
        <v>438</v>
      </c>
      <c r="Q67" s="12" t="s">
        <v>430</v>
      </c>
    </row>
    <row r="68" spans="1:17" ht="26" x14ac:dyDescent="0.35">
      <c r="A68" s="12" t="s">
        <v>515</v>
      </c>
      <c r="B68" s="12" t="s">
        <v>424</v>
      </c>
      <c r="C68" s="13" t="s">
        <v>516</v>
      </c>
      <c r="D68" s="14">
        <v>45261</v>
      </c>
      <c r="E68" s="13" t="s">
        <v>426</v>
      </c>
      <c r="F68" s="13" t="s">
        <v>427</v>
      </c>
      <c r="G68" s="14">
        <v>45627</v>
      </c>
      <c r="H68" s="14">
        <v>45687</v>
      </c>
      <c r="I68" s="13" t="s">
        <v>400</v>
      </c>
      <c r="J68" s="13">
        <v>525</v>
      </c>
      <c r="K68" s="13">
        <v>0</v>
      </c>
      <c r="L68" s="13">
        <v>0</v>
      </c>
      <c r="M68" s="13">
        <v>0</v>
      </c>
      <c r="N68" s="14">
        <v>45692</v>
      </c>
      <c r="O68" s="12" t="s">
        <v>428</v>
      </c>
      <c r="P68" s="12" t="s">
        <v>429</v>
      </c>
      <c r="Q68" s="12" t="s">
        <v>430</v>
      </c>
    </row>
    <row r="69" spans="1:17" ht="38.5" x14ac:dyDescent="0.35">
      <c r="A69" s="12" t="s">
        <v>517</v>
      </c>
      <c r="B69" s="12" t="s">
        <v>424</v>
      </c>
      <c r="C69" s="13" t="s">
        <v>518</v>
      </c>
      <c r="D69" s="14">
        <v>45383</v>
      </c>
      <c r="E69" s="13" t="s">
        <v>426</v>
      </c>
      <c r="F69" s="13" t="s">
        <v>427</v>
      </c>
      <c r="G69" s="14">
        <v>45627</v>
      </c>
      <c r="H69" s="14">
        <v>45687</v>
      </c>
      <c r="I69" s="13" t="s">
        <v>400</v>
      </c>
      <c r="J69" s="13">
        <v>373.34</v>
      </c>
      <c r="K69" s="13">
        <v>37.33</v>
      </c>
      <c r="L69" s="13">
        <v>0</v>
      </c>
      <c r="M69" s="13">
        <v>0</v>
      </c>
      <c r="N69" s="14">
        <v>45692</v>
      </c>
      <c r="O69" s="12" t="s">
        <v>437</v>
      </c>
      <c r="P69" s="12" t="s">
        <v>438</v>
      </c>
      <c r="Q69" s="12" t="s">
        <v>430</v>
      </c>
    </row>
    <row r="70" spans="1:17" ht="26" x14ac:dyDescent="0.35">
      <c r="A70" s="12" t="s">
        <v>519</v>
      </c>
      <c r="B70" s="12" t="s">
        <v>424</v>
      </c>
      <c r="C70" s="13" t="s">
        <v>520</v>
      </c>
      <c r="D70" s="14">
        <v>45383</v>
      </c>
      <c r="E70" s="13" t="s">
        <v>426</v>
      </c>
      <c r="F70" s="13" t="s">
        <v>427</v>
      </c>
      <c r="G70" s="14">
        <v>45627</v>
      </c>
      <c r="H70" s="14">
        <v>45687</v>
      </c>
      <c r="I70" s="13" t="s">
        <v>400</v>
      </c>
      <c r="J70" s="13">
        <v>666.66</v>
      </c>
      <c r="K70" s="13">
        <v>66.67</v>
      </c>
      <c r="L70" s="13">
        <v>0</v>
      </c>
      <c r="M70" s="13">
        <v>0</v>
      </c>
      <c r="N70" s="14">
        <v>45692</v>
      </c>
      <c r="O70" s="12" t="s">
        <v>428</v>
      </c>
      <c r="P70" s="12" t="s">
        <v>429</v>
      </c>
      <c r="Q70" s="12" t="s">
        <v>430</v>
      </c>
    </row>
    <row r="71" spans="1:17" ht="38.5" x14ac:dyDescent="0.35">
      <c r="A71" s="12" t="s">
        <v>521</v>
      </c>
      <c r="B71" s="12" t="s">
        <v>424</v>
      </c>
      <c r="C71" s="13" t="s">
        <v>522</v>
      </c>
      <c r="D71" s="14">
        <v>45413</v>
      </c>
      <c r="E71" s="13" t="s">
        <v>426</v>
      </c>
      <c r="F71" s="13" t="s">
        <v>427</v>
      </c>
      <c r="G71" s="14">
        <v>45627</v>
      </c>
      <c r="H71" s="14">
        <v>45687</v>
      </c>
      <c r="I71" s="13" t="s">
        <v>400</v>
      </c>
      <c r="J71" s="13">
        <v>286.66000000000003</v>
      </c>
      <c r="K71" s="13">
        <v>28.67</v>
      </c>
      <c r="L71" s="13">
        <v>0</v>
      </c>
      <c r="M71" s="13">
        <v>0</v>
      </c>
      <c r="N71" s="14">
        <v>45692</v>
      </c>
      <c r="O71" s="12" t="s">
        <v>437</v>
      </c>
      <c r="P71" s="12" t="s">
        <v>438</v>
      </c>
      <c r="Q71" s="12" t="s">
        <v>430</v>
      </c>
    </row>
    <row r="72" spans="1:17" ht="38.5" x14ac:dyDescent="0.35">
      <c r="A72" s="12" t="s">
        <v>523</v>
      </c>
      <c r="B72" s="12" t="s">
        <v>424</v>
      </c>
      <c r="C72" s="13" t="s">
        <v>524</v>
      </c>
      <c r="D72" s="14">
        <v>45413</v>
      </c>
      <c r="E72" s="13" t="s">
        <v>426</v>
      </c>
      <c r="F72" s="13" t="s">
        <v>427</v>
      </c>
      <c r="G72" s="14">
        <v>45627</v>
      </c>
      <c r="H72" s="14">
        <v>45687</v>
      </c>
      <c r="I72" s="13" t="s">
        <v>400</v>
      </c>
      <c r="J72" s="13">
        <v>280.16000000000003</v>
      </c>
      <c r="K72" s="13">
        <v>28.02</v>
      </c>
      <c r="L72" s="13">
        <v>0</v>
      </c>
      <c r="M72" s="13">
        <v>0</v>
      </c>
      <c r="N72" s="14">
        <v>45692</v>
      </c>
      <c r="O72" s="12" t="s">
        <v>437</v>
      </c>
      <c r="P72" s="12" t="s">
        <v>438</v>
      </c>
      <c r="Q72" s="12" t="s">
        <v>430</v>
      </c>
    </row>
    <row r="73" spans="1:17" ht="63.5" x14ac:dyDescent="0.35">
      <c r="A73" s="12" t="s">
        <v>525</v>
      </c>
      <c r="B73" s="12" t="s">
        <v>424</v>
      </c>
      <c r="C73" s="13" t="s">
        <v>526</v>
      </c>
      <c r="D73" s="14">
        <v>45413</v>
      </c>
      <c r="E73" s="13" t="s">
        <v>426</v>
      </c>
      <c r="F73" s="13" t="s">
        <v>427</v>
      </c>
      <c r="G73" s="14">
        <v>45627</v>
      </c>
      <c r="H73" s="14">
        <v>45687</v>
      </c>
      <c r="I73" s="13" t="s">
        <v>400</v>
      </c>
      <c r="J73" s="13">
        <v>366.66</v>
      </c>
      <c r="K73" s="13">
        <v>36.67</v>
      </c>
      <c r="L73" s="13">
        <v>0</v>
      </c>
      <c r="M73" s="13">
        <v>0</v>
      </c>
      <c r="N73" s="14">
        <v>45692</v>
      </c>
      <c r="O73" s="12" t="s">
        <v>433</v>
      </c>
      <c r="P73" s="12" t="s">
        <v>434</v>
      </c>
      <c r="Q73" s="12" t="s">
        <v>430</v>
      </c>
    </row>
    <row r="74" spans="1:17" ht="63.5" x14ac:dyDescent="0.35">
      <c r="A74" s="12" t="s">
        <v>527</v>
      </c>
      <c r="B74" s="12" t="s">
        <v>424</v>
      </c>
      <c r="C74" s="13" t="s">
        <v>528</v>
      </c>
      <c r="D74" s="14">
        <v>45413</v>
      </c>
      <c r="E74" s="13" t="s">
        <v>426</v>
      </c>
      <c r="F74" s="13" t="s">
        <v>427</v>
      </c>
      <c r="G74" s="14">
        <v>45627</v>
      </c>
      <c r="H74" s="14">
        <v>45687</v>
      </c>
      <c r="I74" s="13" t="s">
        <v>400</v>
      </c>
      <c r="J74" s="13">
        <v>500</v>
      </c>
      <c r="K74" s="13">
        <v>50</v>
      </c>
      <c r="L74" s="13">
        <v>0</v>
      </c>
      <c r="M74" s="13">
        <v>0</v>
      </c>
      <c r="N74" s="14">
        <v>45692</v>
      </c>
      <c r="O74" s="12" t="s">
        <v>433</v>
      </c>
      <c r="P74" s="12" t="s">
        <v>434</v>
      </c>
      <c r="Q74" s="12" t="s">
        <v>430</v>
      </c>
    </row>
    <row r="75" spans="1:17" ht="26" x14ac:dyDescent="0.35">
      <c r="A75" s="12" t="s">
        <v>529</v>
      </c>
      <c r="B75" s="12" t="s">
        <v>424</v>
      </c>
      <c r="C75" s="13" t="s">
        <v>530</v>
      </c>
      <c r="D75" s="14">
        <v>45413</v>
      </c>
      <c r="E75" s="13" t="s">
        <v>426</v>
      </c>
      <c r="F75" s="13" t="s">
        <v>427</v>
      </c>
      <c r="G75" s="14">
        <v>45627</v>
      </c>
      <c r="H75" s="14">
        <v>45687</v>
      </c>
      <c r="I75" s="13" t="s">
        <v>400</v>
      </c>
      <c r="J75" s="13">
        <v>750</v>
      </c>
      <c r="K75" s="13">
        <v>75</v>
      </c>
      <c r="L75" s="13">
        <v>0</v>
      </c>
      <c r="M75" s="13">
        <v>0</v>
      </c>
      <c r="N75" s="14">
        <v>45692</v>
      </c>
      <c r="O75" s="12" t="s">
        <v>428</v>
      </c>
      <c r="P75" s="12" t="s">
        <v>429</v>
      </c>
      <c r="Q75" s="12" t="s">
        <v>430</v>
      </c>
    </row>
    <row r="76" spans="1:17" ht="26" x14ac:dyDescent="0.35">
      <c r="A76" s="12" t="s">
        <v>531</v>
      </c>
      <c r="B76" s="12" t="s">
        <v>424</v>
      </c>
      <c r="C76" s="13" t="s">
        <v>532</v>
      </c>
      <c r="D76" s="14">
        <v>45413</v>
      </c>
      <c r="E76" s="13" t="s">
        <v>426</v>
      </c>
      <c r="F76" s="13" t="s">
        <v>427</v>
      </c>
      <c r="G76" s="14">
        <v>45627</v>
      </c>
      <c r="H76" s="14">
        <v>45687</v>
      </c>
      <c r="I76" s="13" t="s">
        <v>400</v>
      </c>
      <c r="J76" s="13">
        <v>686.66</v>
      </c>
      <c r="K76" s="13">
        <v>68.67</v>
      </c>
      <c r="L76" s="13">
        <v>0</v>
      </c>
      <c r="M76" s="13">
        <v>0</v>
      </c>
      <c r="N76" s="14">
        <v>45692</v>
      </c>
      <c r="O76" s="12" t="s">
        <v>428</v>
      </c>
      <c r="P76" s="12" t="s">
        <v>429</v>
      </c>
      <c r="Q76" s="12" t="s">
        <v>430</v>
      </c>
    </row>
    <row r="77" spans="1:17" ht="26" x14ac:dyDescent="0.35">
      <c r="A77" s="12" t="s">
        <v>533</v>
      </c>
      <c r="B77" s="12" t="s">
        <v>424</v>
      </c>
      <c r="C77" s="13" t="s">
        <v>534</v>
      </c>
      <c r="D77" s="14">
        <v>45413</v>
      </c>
      <c r="E77" s="13" t="s">
        <v>426</v>
      </c>
      <c r="F77" s="13" t="s">
        <v>427</v>
      </c>
      <c r="G77" s="14">
        <v>45627</v>
      </c>
      <c r="H77" s="14">
        <v>45687</v>
      </c>
      <c r="I77" s="13" t="s">
        <v>400</v>
      </c>
      <c r="J77" s="13">
        <v>815.42</v>
      </c>
      <c r="K77" s="13">
        <v>81.540000000000006</v>
      </c>
      <c r="L77" s="13">
        <v>0</v>
      </c>
      <c r="M77" s="13">
        <v>0</v>
      </c>
      <c r="N77" s="14">
        <v>45692</v>
      </c>
      <c r="O77" s="12" t="s">
        <v>428</v>
      </c>
      <c r="P77" s="12" t="s">
        <v>429</v>
      </c>
      <c r="Q77" s="12" t="s">
        <v>430</v>
      </c>
    </row>
    <row r="78" spans="1:17" ht="26" x14ac:dyDescent="0.35">
      <c r="A78" s="12" t="s">
        <v>535</v>
      </c>
      <c r="B78" s="12" t="s">
        <v>424</v>
      </c>
      <c r="C78" s="13" t="s">
        <v>536</v>
      </c>
      <c r="D78" s="14">
        <v>45413</v>
      </c>
      <c r="E78" s="13" t="s">
        <v>426</v>
      </c>
      <c r="F78" s="13" t="s">
        <v>427</v>
      </c>
      <c r="G78" s="14">
        <v>45627</v>
      </c>
      <c r="H78" s="14">
        <v>45687</v>
      </c>
      <c r="I78" s="13" t="s">
        <v>400</v>
      </c>
      <c r="J78" s="13">
        <v>708.34</v>
      </c>
      <c r="K78" s="13">
        <v>70.83</v>
      </c>
      <c r="L78" s="13">
        <v>0</v>
      </c>
      <c r="M78" s="13">
        <v>0</v>
      </c>
      <c r="N78" s="14">
        <v>45692</v>
      </c>
      <c r="O78" s="12" t="s">
        <v>428</v>
      </c>
      <c r="P78" s="12" t="s">
        <v>429</v>
      </c>
      <c r="Q78" s="12" t="s">
        <v>430</v>
      </c>
    </row>
    <row r="79" spans="1:17" ht="26" x14ac:dyDescent="0.35">
      <c r="A79" s="12" t="s">
        <v>537</v>
      </c>
      <c r="B79" s="12" t="s">
        <v>424</v>
      </c>
      <c r="C79" s="13" t="s">
        <v>538</v>
      </c>
      <c r="D79" s="14">
        <v>45413</v>
      </c>
      <c r="E79" s="13" t="s">
        <v>426</v>
      </c>
      <c r="F79" s="13" t="s">
        <v>427</v>
      </c>
      <c r="G79" s="14">
        <v>45627</v>
      </c>
      <c r="H79" s="14">
        <v>45687</v>
      </c>
      <c r="I79" s="13" t="s">
        <v>400</v>
      </c>
      <c r="J79" s="13">
        <v>625</v>
      </c>
      <c r="K79" s="13">
        <v>62.5</v>
      </c>
      <c r="L79" s="13">
        <v>0</v>
      </c>
      <c r="M79" s="13">
        <v>0</v>
      </c>
      <c r="N79" s="14">
        <v>45692</v>
      </c>
      <c r="O79" s="12" t="s">
        <v>428</v>
      </c>
      <c r="P79" s="12" t="s">
        <v>429</v>
      </c>
      <c r="Q79" s="12" t="s">
        <v>430</v>
      </c>
    </row>
    <row r="80" spans="1:17" ht="26" x14ac:dyDescent="0.35">
      <c r="A80" s="12" t="s">
        <v>539</v>
      </c>
      <c r="B80" s="12" t="s">
        <v>424</v>
      </c>
      <c r="C80" s="13" t="s">
        <v>540</v>
      </c>
      <c r="D80" s="14">
        <v>45505</v>
      </c>
      <c r="E80" s="13" t="s">
        <v>426</v>
      </c>
      <c r="F80" s="13" t="s">
        <v>427</v>
      </c>
      <c r="G80" s="14">
        <v>45627</v>
      </c>
      <c r="H80" s="14">
        <v>45687</v>
      </c>
      <c r="I80" s="13" t="s">
        <v>400</v>
      </c>
      <c r="J80" s="13">
        <v>751.04</v>
      </c>
      <c r="K80" s="13">
        <v>75.099999999999994</v>
      </c>
      <c r="L80" s="13">
        <v>0</v>
      </c>
      <c r="M80" s="13">
        <v>0</v>
      </c>
      <c r="N80" s="14">
        <v>45692</v>
      </c>
      <c r="O80" s="12" t="s">
        <v>428</v>
      </c>
      <c r="P80" s="12" t="s">
        <v>429</v>
      </c>
      <c r="Q80" s="12" t="s">
        <v>430</v>
      </c>
    </row>
    <row r="81" spans="1:17" ht="63.5" x14ac:dyDescent="0.35">
      <c r="A81" s="12" t="s">
        <v>541</v>
      </c>
      <c r="B81" s="12" t="s">
        <v>424</v>
      </c>
      <c r="C81" s="13" t="s">
        <v>536</v>
      </c>
      <c r="D81" s="14">
        <v>45566</v>
      </c>
      <c r="E81" s="13" t="s">
        <v>426</v>
      </c>
      <c r="F81" s="13" t="s">
        <v>427</v>
      </c>
      <c r="G81" s="14">
        <v>45627</v>
      </c>
      <c r="H81" s="14">
        <v>45687</v>
      </c>
      <c r="I81" s="13" t="s">
        <v>400</v>
      </c>
      <c r="J81" s="15">
        <v>1006.26</v>
      </c>
      <c r="K81" s="13">
        <v>100.63</v>
      </c>
      <c r="L81" s="13">
        <v>0</v>
      </c>
      <c r="M81" s="13">
        <v>0</v>
      </c>
      <c r="N81" s="14">
        <v>45692</v>
      </c>
      <c r="O81" s="12" t="s">
        <v>433</v>
      </c>
      <c r="P81" s="12" t="s">
        <v>434</v>
      </c>
      <c r="Q81" s="12" t="s">
        <v>430</v>
      </c>
    </row>
    <row r="82" spans="1:17" ht="38.5" x14ac:dyDescent="0.35">
      <c r="A82" s="12" t="s">
        <v>542</v>
      </c>
      <c r="B82" s="12" t="s">
        <v>424</v>
      </c>
      <c r="C82" s="13" t="s">
        <v>543</v>
      </c>
      <c r="D82" s="14">
        <v>45536</v>
      </c>
      <c r="E82" s="13" t="s">
        <v>426</v>
      </c>
      <c r="F82" s="13" t="s">
        <v>427</v>
      </c>
      <c r="G82" s="14">
        <v>45627</v>
      </c>
      <c r="H82" s="14">
        <v>45687</v>
      </c>
      <c r="I82" s="13" t="s">
        <v>400</v>
      </c>
      <c r="J82" s="13">
        <v>240</v>
      </c>
      <c r="K82" s="13">
        <v>24</v>
      </c>
      <c r="L82" s="13">
        <v>0</v>
      </c>
      <c r="M82" s="13">
        <v>0</v>
      </c>
      <c r="N82" s="14">
        <v>45692</v>
      </c>
      <c r="O82" s="12" t="s">
        <v>437</v>
      </c>
      <c r="P82" s="12" t="s">
        <v>438</v>
      </c>
      <c r="Q82" s="12" t="s">
        <v>430</v>
      </c>
    </row>
    <row r="83" spans="1:17" ht="38.5" x14ac:dyDescent="0.35">
      <c r="A83" s="12" t="s">
        <v>544</v>
      </c>
      <c r="B83" s="12" t="s">
        <v>424</v>
      </c>
      <c r="C83" s="13" t="s">
        <v>543</v>
      </c>
      <c r="D83" s="14">
        <v>45536</v>
      </c>
      <c r="E83" s="13" t="s">
        <v>452</v>
      </c>
      <c r="F83" s="13" t="s">
        <v>427</v>
      </c>
      <c r="G83" s="14">
        <v>45627</v>
      </c>
      <c r="H83" s="14">
        <v>45687</v>
      </c>
      <c r="I83" s="13" t="s">
        <v>400</v>
      </c>
      <c r="J83" s="13">
        <v>60</v>
      </c>
      <c r="K83" s="13">
        <v>6</v>
      </c>
      <c r="L83" s="13">
        <v>0</v>
      </c>
      <c r="M83" s="13">
        <v>0</v>
      </c>
      <c r="N83" s="14">
        <v>45692</v>
      </c>
      <c r="O83" s="12" t="s">
        <v>437</v>
      </c>
      <c r="P83" s="12" t="s">
        <v>438</v>
      </c>
      <c r="Q83" s="12" t="s">
        <v>453</v>
      </c>
    </row>
    <row r="84" spans="1:17" ht="38.5" x14ac:dyDescent="0.35">
      <c r="A84" s="12" t="s">
        <v>545</v>
      </c>
      <c r="B84" s="12" t="s">
        <v>424</v>
      </c>
      <c r="C84" s="13" t="s">
        <v>546</v>
      </c>
      <c r="D84" s="14">
        <v>45536</v>
      </c>
      <c r="E84" s="13" t="s">
        <v>426</v>
      </c>
      <c r="F84" s="13" t="s">
        <v>427</v>
      </c>
      <c r="G84" s="14">
        <v>45627</v>
      </c>
      <c r="H84" s="14">
        <v>45687</v>
      </c>
      <c r="I84" s="13" t="s">
        <v>400</v>
      </c>
      <c r="J84" s="13">
        <v>554.66</v>
      </c>
      <c r="K84" s="13">
        <v>55.47</v>
      </c>
      <c r="L84" s="13">
        <v>0</v>
      </c>
      <c r="M84" s="13">
        <v>0</v>
      </c>
      <c r="N84" s="14">
        <v>45692</v>
      </c>
      <c r="O84" s="12" t="s">
        <v>437</v>
      </c>
      <c r="P84" s="12" t="s">
        <v>438</v>
      </c>
      <c r="Q84" s="12" t="s">
        <v>430</v>
      </c>
    </row>
    <row r="85" spans="1:17" ht="38.5" x14ac:dyDescent="0.35">
      <c r="A85" s="12" t="s">
        <v>547</v>
      </c>
      <c r="B85" s="12" t="s">
        <v>424</v>
      </c>
      <c r="C85" s="13" t="s">
        <v>501</v>
      </c>
      <c r="D85" s="14">
        <v>45566</v>
      </c>
      <c r="E85" s="13" t="s">
        <v>452</v>
      </c>
      <c r="F85" s="13" t="s">
        <v>427</v>
      </c>
      <c r="G85" s="14">
        <v>45627</v>
      </c>
      <c r="H85" s="14">
        <v>45687</v>
      </c>
      <c r="I85" s="13" t="s">
        <v>400</v>
      </c>
      <c r="J85" s="13">
        <v>150</v>
      </c>
      <c r="K85" s="13">
        <v>15</v>
      </c>
      <c r="L85" s="13">
        <v>0</v>
      </c>
      <c r="M85" s="13">
        <v>0</v>
      </c>
      <c r="N85" s="14">
        <v>45692</v>
      </c>
      <c r="O85" s="12" t="s">
        <v>437</v>
      </c>
      <c r="P85" s="12" t="s">
        <v>438</v>
      </c>
      <c r="Q85" s="12" t="s">
        <v>453</v>
      </c>
    </row>
    <row r="86" spans="1:17" ht="38.5" x14ac:dyDescent="0.35">
      <c r="A86" s="12" t="s">
        <v>548</v>
      </c>
      <c r="B86" s="12" t="s">
        <v>424</v>
      </c>
      <c r="C86" s="13" t="s">
        <v>549</v>
      </c>
      <c r="D86" s="14">
        <v>45627</v>
      </c>
      <c r="E86" s="13" t="s">
        <v>426</v>
      </c>
      <c r="F86" s="13" t="s">
        <v>427</v>
      </c>
      <c r="G86" s="14">
        <v>45627</v>
      </c>
      <c r="H86" s="14">
        <v>45687</v>
      </c>
      <c r="I86" s="13" t="s">
        <v>400</v>
      </c>
      <c r="J86" s="13">
        <v>253.34</v>
      </c>
      <c r="K86" s="13">
        <v>25.33</v>
      </c>
      <c r="L86" s="13">
        <v>0</v>
      </c>
      <c r="M86" s="13">
        <v>0</v>
      </c>
      <c r="N86" s="14">
        <v>45692</v>
      </c>
      <c r="O86" s="12" t="s">
        <v>437</v>
      </c>
      <c r="P86" s="12" t="s">
        <v>438</v>
      </c>
      <c r="Q86" s="12" t="s">
        <v>430</v>
      </c>
    </row>
    <row r="87" spans="1:17" ht="38.5" x14ac:dyDescent="0.35">
      <c r="A87" s="12" t="s">
        <v>550</v>
      </c>
      <c r="B87" s="12" t="s">
        <v>424</v>
      </c>
      <c r="C87" s="13" t="s">
        <v>551</v>
      </c>
      <c r="D87" s="14">
        <v>45627</v>
      </c>
      <c r="E87" s="13" t="s">
        <v>426</v>
      </c>
      <c r="F87" s="13" t="s">
        <v>427</v>
      </c>
      <c r="G87" s="14">
        <v>45627</v>
      </c>
      <c r="H87" s="14">
        <v>45687</v>
      </c>
      <c r="I87" s="13" t="s">
        <v>400</v>
      </c>
      <c r="J87" s="13">
        <v>280</v>
      </c>
      <c r="K87" s="13">
        <v>28</v>
      </c>
      <c r="L87" s="13">
        <v>0</v>
      </c>
      <c r="M87" s="13">
        <v>0</v>
      </c>
      <c r="N87" s="14">
        <v>45692</v>
      </c>
      <c r="O87" s="12" t="s">
        <v>437</v>
      </c>
      <c r="P87" s="12" t="s">
        <v>438</v>
      </c>
      <c r="Q87" s="12" t="s">
        <v>430</v>
      </c>
    </row>
    <row r="88" spans="1:17" ht="38.5" x14ac:dyDescent="0.35">
      <c r="A88" s="12" t="s">
        <v>552</v>
      </c>
      <c r="B88" s="12" t="s">
        <v>424</v>
      </c>
      <c r="C88" s="13" t="s">
        <v>553</v>
      </c>
      <c r="D88" s="14">
        <v>45627</v>
      </c>
      <c r="E88" s="13" t="s">
        <v>426</v>
      </c>
      <c r="F88" s="13" t="s">
        <v>427</v>
      </c>
      <c r="G88" s="14">
        <v>45627</v>
      </c>
      <c r="H88" s="14">
        <v>45687</v>
      </c>
      <c r="I88" s="13" t="s">
        <v>400</v>
      </c>
      <c r="J88" s="13">
        <v>286.66000000000003</v>
      </c>
      <c r="K88" s="13">
        <v>28.67</v>
      </c>
      <c r="L88" s="13">
        <v>0</v>
      </c>
      <c r="M88" s="13">
        <v>0</v>
      </c>
      <c r="N88" s="14">
        <v>45692</v>
      </c>
      <c r="O88" s="12" t="s">
        <v>437</v>
      </c>
      <c r="P88" s="12" t="s">
        <v>438</v>
      </c>
      <c r="Q88" s="12" t="s">
        <v>430</v>
      </c>
    </row>
    <row r="89" spans="1:17" ht="38.5" x14ac:dyDescent="0.35">
      <c r="A89" s="12" t="s">
        <v>554</v>
      </c>
      <c r="B89" s="12" t="s">
        <v>424</v>
      </c>
      <c r="C89" s="13" t="s">
        <v>555</v>
      </c>
      <c r="D89" s="14">
        <v>45627</v>
      </c>
      <c r="E89" s="13" t="s">
        <v>426</v>
      </c>
      <c r="F89" s="13" t="s">
        <v>427</v>
      </c>
      <c r="G89" s="14">
        <v>45627</v>
      </c>
      <c r="H89" s="14">
        <v>45687</v>
      </c>
      <c r="I89" s="13" t="s">
        <v>400</v>
      </c>
      <c r="J89" s="13">
        <v>150</v>
      </c>
      <c r="K89" s="13">
        <v>15</v>
      </c>
      <c r="L89" s="13">
        <v>0</v>
      </c>
      <c r="M89" s="13">
        <v>0</v>
      </c>
      <c r="N89" s="14">
        <v>45692</v>
      </c>
      <c r="O89" s="12" t="s">
        <v>437</v>
      </c>
      <c r="P89" s="12" t="s">
        <v>438</v>
      </c>
      <c r="Q89" s="12" t="s">
        <v>430</v>
      </c>
    </row>
    <row r="90" spans="1:17" ht="38.5" x14ac:dyDescent="0.35">
      <c r="A90" s="12" t="s">
        <v>556</v>
      </c>
      <c r="B90" s="12" t="s">
        <v>557</v>
      </c>
      <c r="C90" s="13" t="s">
        <v>558</v>
      </c>
      <c r="D90" s="14">
        <v>43983</v>
      </c>
      <c r="E90" s="13" t="s">
        <v>559</v>
      </c>
      <c r="F90" s="13" t="s">
        <v>427</v>
      </c>
      <c r="G90" s="14">
        <v>45689</v>
      </c>
      <c r="H90" s="14">
        <v>45689</v>
      </c>
      <c r="I90" s="13" t="s">
        <v>400</v>
      </c>
      <c r="J90" s="13">
        <v>36.4</v>
      </c>
      <c r="K90" s="13">
        <v>0</v>
      </c>
      <c r="L90" s="13">
        <v>14.56</v>
      </c>
      <c r="M90" s="13">
        <v>0</v>
      </c>
      <c r="N90" s="14">
        <v>45692</v>
      </c>
      <c r="O90" s="12"/>
      <c r="P90" s="12"/>
      <c r="Q90" s="12"/>
    </row>
    <row r="91" spans="1:17" ht="26" x14ac:dyDescent="0.35">
      <c r="A91" s="12" t="s">
        <v>560</v>
      </c>
      <c r="B91" s="12" t="s">
        <v>557</v>
      </c>
      <c r="C91" s="13" t="s">
        <v>558</v>
      </c>
      <c r="D91" s="14">
        <v>43983</v>
      </c>
      <c r="E91" s="13" t="s">
        <v>561</v>
      </c>
      <c r="F91" s="13" t="s">
        <v>427</v>
      </c>
      <c r="G91" s="14">
        <v>45689</v>
      </c>
      <c r="H91" s="14">
        <v>45689</v>
      </c>
      <c r="I91" s="13" t="s">
        <v>400</v>
      </c>
      <c r="J91" s="13">
        <v>55.79</v>
      </c>
      <c r="K91" s="13">
        <v>0</v>
      </c>
      <c r="L91" s="13">
        <v>6.42</v>
      </c>
      <c r="M91" s="13">
        <v>0</v>
      </c>
      <c r="N91" s="14">
        <v>45692</v>
      </c>
      <c r="O91" s="12"/>
      <c r="P91" s="12"/>
      <c r="Q91" s="12"/>
    </row>
    <row r="92" spans="1:17" ht="26" x14ac:dyDescent="0.35">
      <c r="A92" s="12" t="s">
        <v>562</v>
      </c>
      <c r="B92" s="12" t="s">
        <v>557</v>
      </c>
      <c r="C92" s="13" t="s">
        <v>563</v>
      </c>
      <c r="D92" s="14">
        <v>44105</v>
      </c>
      <c r="E92" s="13" t="s">
        <v>561</v>
      </c>
      <c r="F92" s="13" t="s">
        <v>427</v>
      </c>
      <c r="G92" s="14">
        <v>45689</v>
      </c>
      <c r="H92" s="14">
        <v>45689</v>
      </c>
      <c r="I92" s="13" t="s">
        <v>400</v>
      </c>
      <c r="J92" s="13">
        <v>76.95</v>
      </c>
      <c r="K92" s="13">
        <v>0</v>
      </c>
      <c r="L92" s="13">
        <v>8.83</v>
      </c>
      <c r="M92" s="13">
        <v>0</v>
      </c>
      <c r="N92" s="14">
        <v>45692</v>
      </c>
      <c r="O92" s="12"/>
      <c r="P92" s="12"/>
      <c r="Q92" s="12"/>
    </row>
    <row r="93" spans="1:17" ht="26" x14ac:dyDescent="0.35">
      <c r="A93" s="12" t="s">
        <v>564</v>
      </c>
      <c r="B93" s="12" t="s">
        <v>557</v>
      </c>
      <c r="C93" s="13" t="s">
        <v>563</v>
      </c>
      <c r="D93" s="14">
        <v>44105</v>
      </c>
      <c r="E93" s="13" t="s">
        <v>565</v>
      </c>
      <c r="F93" s="13" t="s">
        <v>427</v>
      </c>
      <c r="G93" s="14">
        <v>45689</v>
      </c>
      <c r="H93" s="14">
        <v>45689</v>
      </c>
      <c r="I93" s="13" t="s">
        <v>400</v>
      </c>
      <c r="J93" s="13">
        <v>120.94</v>
      </c>
      <c r="K93" s="13">
        <v>0</v>
      </c>
      <c r="L93" s="13">
        <v>13.89</v>
      </c>
      <c r="M93" s="13">
        <v>0</v>
      </c>
      <c r="N93" s="14">
        <v>45692</v>
      </c>
      <c r="O93" s="12"/>
      <c r="P93" s="12"/>
      <c r="Q93" s="12"/>
    </row>
    <row r="94" spans="1:17" ht="26" x14ac:dyDescent="0.35">
      <c r="A94" s="12" t="s">
        <v>566</v>
      </c>
      <c r="B94" s="12" t="s">
        <v>557</v>
      </c>
      <c r="C94" s="13" t="s">
        <v>563</v>
      </c>
      <c r="D94" s="14">
        <v>44105</v>
      </c>
      <c r="E94" s="13" t="s">
        <v>561</v>
      </c>
      <c r="F94" s="13" t="s">
        <v>427</v>
      </c>
      <c r="G94" s="14">
        <v>45689</v>
      </c>
      <c r="H94" s="14">
        <v>45689</v>
      </c>
      <c r="I94" s="13" t="s">
        <v>400</v>
      </c>
      <c r="J94" s="13">
        <v>154.69</v>
      </c>
      <c r="K94" s="13">
        <v>0</v>
      </c>
      <c r="L94" s="13">
        <v>17.760000000000002</v>
      </c>
      <c r="M94" s="13">
        <v>0</v>
      </c>
      <c r="N94" s="14">
        <v>45692</v>
      </c>
      <c r="O94" s="12"/>
      <c r="P94" s="12"/>
      <c r="Q94" s="12"/>
    </row>
    <row r="95" spans="1:17" ht="38.5" x14ac:dyDescent="0.35">
      <c r="A95" s="12" t="s">
        <v>567</v>
      </c>
      <c r="B95" s="12" t="s">
        <v>568</v>
      </c>
      <c r="C95" s="13" t="s">
        <v>569</v>
      </c>
      <c r="D95" s="14">
        <v>42282</v>
      </c>
      <c r="E95" s="13" t="s">
        <v>570</v>
      </c>
      <c r="F95" s="13" t="s">
        <v>399</v>
      </c>
      <c r="G95" s="14">
        <v>45693</v>
      </c>
      <c r="H95" s="14">
        <v>45692</v>
      </c>
      <c r="I95" s="13" t="s">
        <v>406</v>
      </c>
      <c r="J95" s="15">
        <v>49504.95</v>
      </c>
      <c r="K95" s="13">
        <v>0</v>
      </c>
      <c r="L95" s="13">
        <v>20.02</v>
      </c>
      <c r="M95" s="13">
        <v>0</v>
      </c>
      <c r="N95" s="14">
        <v>45692</v>
      </c>
      <c r="O95" s="12"/>
      <c r="P95" s="12"/>
      <c r="Q95" s="12"/>
    </row>
    <row r="96" spans="1:17" ht="38.5" x14ac:dyDescent="0.35">
      <c r="A96" s="12" t="s">
        <v>571</v>
      </c>
      <c r="B96" s="12" t="s">
        <v>568</v>
      </c>
      <c r="C96" s="13" t="s">
        <v>572</v>
      </c>
      <c r="D96" s="14">
        <v>43617</v>
      </c>
      <c r="E96" s="13" t="s">
        <v>398</v>
      </c>
      <c r="F96" s="13" t="s">
        <v>399</v>
      </c>
      <c r="G96" s="14">
        <v>45689</v>
      </c>
      <c r="H96" s="14">
        <v>45688</v>
      </c>
      <c r="I96" s="13" t="s">
        <v>400</v>
      </c>
      <c r="J96" s="13">
        <v>0</v>
      </c>
      <c r="K96" s="13">
        <v>0</v>
      </c>
      <c r="L96" s="13">
        <v>12.85</v>
      </c>
      <c r="M96" s="13">
        <v>0</v>
      </c>
      <c r="N96" s="14">
        <v>45692</v>
      </c>
      <c r="O96" s="12"/>
      <c r="P96" s="12"/>
      <c r="Q96" s="12"/>
    </row>
    <row r="97" spans="1:17" ht="38.5" x14ac:dyDescent="0.35">
      <c r="A97" s="12" t="s">
        <v>573</v>
      </c>
      <c r="B97" s="12" t="s">
        <v>568</v>
      </c>
      <c r="C97" s="13" t="s">
        <v>574</v>
      </c>
      <c r="D97" s="14">
        <v>43862</v>
      </c>
      <c r="E97" s="13" t="s">
        <v>398</v>
      </c>
      <c r="F97" s="13" t="s">
        <v>399</v>
      </c>
      <c r="G97" s="14">
        <v>45689</v>
      </c>
      <c r="H97" s="14">
        <v>45688</v>
      </c>
      <c r="I97" s="13" t="s">
        <v>400</v>
      </c>
      <c r="J97" s="15">
        <v>5000</v>
      </c>
      <c r="K97" s="13">
        <v>0</v>
      </c>
      <c r="L97" s="13">
        <v>41.67</v>
      </c>
      <c r="M97" s="13">
        <v>0</v>
      </c>
      <c r="N97" s="14">
        <v>45692</v>
      </c>
      <c r="O97" s="12"/>
      <c r="P97" s="12"/>
      <c r="Q97" s="12"/>
    </row>
    <row r="98" spans="1:17" ht="38.5" x14ac:dyDescent="0.35">
      <c r="A98" s="12" t="s">
        <v>575</v>
      </c>
      <c r="B98" s="12" t="s">
        <v>568</v>
      </c>
      <c r="C98" s="13" t="s">
        <v>412</v>
      </c>
      <c r="D98" s="14">
        <v>43862</v>
      </c>
      <c r="E98" s="13" t="s">
        <v>398</v>
      </c>
      <c r="F98" s="13" t="s">
        <v>399</v>
      </c>
      <c r="G98" s="14">
        <v>45689</v>
      </c>
      <c r="H98" s="14">
        <v>45688</v>
      </c>
      <c r="I98" s="13" t="s">
        <v>400</v>
      </c>
      <c r="J98" s="15">
        <v>4000</v>
      </c>
      <c r="K98" s="13">
        <v>0</v>
      </c>
      <c r="L98" s="13">
        <v>46.6</v>
      </c>
      <c r="M98" s="13">
        <v>0</v>
      </c>
      <c r="N98" s="14">
        <v>45692</v>
      </c>
      <c r="O98" s="12"/>
      <c r="P98" s="12"/>
      <c r="Q98" s="12"/>
    </row>
    <row r="99" spans="1:17" ht="38.5" x14ac:dyDescent="0.35">
      <c r="A99" s="12" t="s">
        <v>576</v>
      </c>
      <c r="B99" s="12" t="s">
        <v>568</v>
      </c>
      <c r="C99" s="13" t="s">
        <v>577</v>
      </c>
      <c r="D99" s="14">
        <v>43891</v>
      </c>
      <c r="E99" s="13" t="s">
        <v>578</v>
      </c>
      <c r="F99" s="13" t="s">
        <v>399</v>
      </c>
      <c r="G99" s="14">
        <v>45689</v>
      </c>
      <c r="H99" s="14">
        <v>45688</v>
      </c>
      <c r="I99" s="13" t="s">
        <v>400</v>
      </c>
      <c r="J99" s="13">
        <v>0</v>
      </c>
      <c r="K99" s="13">
        <v>0</v>
      </c>
      <c r="L99" s="13">
        <v>44.43</v>
      </c>
      <c r="M99" s="13">
        <v>0</v>
      </c>
      <c r="N99" s="14">
        <v>45692</v>
      </c>
      <c r="O99" s="12"/>
      <c r="P99" s="12"/>
      <c r="Q99" s="12"/>
    </row>
    <row r="100" spans="1:17" ht="26" x14ac:dyDescent="0.35">
      <c r="A100" s="12" t="s">
        <v>579</v>
      </c>
      <c r="B100" s="12" t="s">
        <v>568</v>
      </c>
      <c r="C100" s="13" t="s">
        <v>577</v>
      </c>
      <c r="D100" s="14">
        <v>43894</v>
      </c>
      <c r="E100" s="13" t="s">
        <v>580</v>
      </c>
      <c r="F100" s="13" t="s">
        <v>399</v>
      </c>
      <c r="G100" s="14">
        <v>45692</v>
      </c>
      <c r="H100" s="14">
        <v>45689</v>
      </c>
      <c r="I100" s="13" t="s">
        <v>406</v>
      </c>
      <c r="J100" s="15">
        <v>478685.76</v>
      </c>
      <c r="K100" s="13">
        <v>0</v>
      </c>
      <c r="L100" s="13">
        <v>333.57</v>
      </c>
      <c r="M100" s="13">
        <v>0</v>
      </c>
      <c r="N100" s="14">
        <v>45692</v>
      </c>
      <c r="O100" s="12"/>
      <c r="P100" s="12"/>
      <c r="Q100" s="12"/>
    </row>
    <row r="101" spans="1:17" x14ac:dyDescent="0.35">
      <c r="A101" s="12" t="s">
        <v>581</v>
      </c>
      <c r="B101" s="12" t="s">
        <v>568</v>
      </c>
      <c r="C101" s="13" t="s">
        <v>582</v>
      </c>
      <c r="D101" s="14">
        <v>43984</v>
      </c>
      <c r="E101" s="13" t="s">
        <v>405</v>
      </c>
      <c r="F101" s="13" t="s">
        <v>399</v>
      </c>
      <c r="G101" s="14">
        <v>45690</v>
      </c>
      <c r="H101" s="14">
        <v>45689</v>
      </c>
      <c r="I101" s="13" t="s">
        <v>406</v>
      </c>
      <c r="J101" s="15">
        <v>6492.89</v>
      </c>
      <c r="K101" s="13">
        <v>0</v>
      </c>
      <c r="L101" s="13">
        <v>4.33</v>
      </c>
      <c r="M101" s="13">
        <v>0</v>
      </c>
      <c r="N101" s="14">
        <v>45692</v>
      </c>
      <c r="O101" s="12"/>
      <c r="P101" s="12"/>
      <c r="Q101" s="12"/>
    </row>
    <row r="102" spans="1:17" x14ac:dyDescent="0.35">
      <c r="A102" s="12" t="s">
        <v>583</v>
      </c>
      <c r="B102" s="12" t="s">
        <v>568</v>
      </c>
      <c r="C102" s="13" t="s">
        <v>584</v>
      </c>
      <c r="D102" s="14">
        <v>43983</v>
      </c>
      <c r="E102" s="13" t="s">
        <v>585</v>
      </c>
      <c r="F102" s="13" t="s">
        <v>399</v>
      </c>
      <c r="G102" s="14">
        <v>45689</v>
      </c>
      <c r="H102" s="14">
        <v>45688</v>
      </c>
      <c r="I102" s="13" t="s">
        <v>400</v>
      </c>
      <c r="J102" s="15">
        <v>1000</v>
      </c>
      <c r="K102" s="13">
        <v>0</v>
      </c>
      <c r="L102" s="13">
        <v>25.42</v>
      </c>
      <c r="M102" s="13">
        <v>0</v>
      </c>
      <c r="N102" s="14">
        <v>45692</v>
      </c>
      <c r="O102" s="12"/>
      <c r="P102" s="12"/>
      <c r="Q102" s="12"/>
    </row>
    <row r="103" spans="1:17" ht="38.5" x14ac:dyDescent="0.35">
      <c r="A103" s="12" t="s">
        <v>586</v>
      </c>
      <c r="B103" s="12" t="s">
        <v>568</v>
      </c>
      <c r="C103" s="13" t="s">
        <v>587</v>
      </c>
      <c r="D103" s="14">
        <v>44105</v>
      </c>
      <c r="E103" s="13" t="s">
        <v>578</v>
      </c>
      <c r="F103" s="13" t="s">
        <v>399</v>
      </c>
      <c r="G103" s="14">
        <v>45689</v>
      </c>
      <c r="H103" s="14">
        <v>45688</v>
      </c>
      <c r="I103" s="13" t="s">
        <v>400</v>
      </c>
      <c r="J103" s="13">
        <v>121.55</v>
      </c>
      <c r="K103" s="13">
        <v>0</v>
      </c>
      <c r="L103" s="13">
        <v>2.99</v>
      </c>
      <c r="M103" s="13">
        <v>0</v>
      </c>
      <c r="N103" s="14">
        <v>45692</v>
      </c>
      <c r="O103" s="12"/>
      <c r="P103" s="12"/>
      <c r="Q103" s="12"/>
    </row>
    <row r="104" spans="1:17" x14ac:dyDescent="0.35">
      <c r="A104" s="12" t="s">
        <v>588</v>
      </c>
      <c r="B104" s="12" t="s">
        <v>568</v>
      </c>
      <c r="C104" s="13" t="s">
        <v>589</v>
      </c>
      <c r="D104" s="14">
        <v>44105</v>
      </c>
      <c r="E104" s="13" t="s">
        <v>585</v>
      </c>
      <c r="F104" s="13" t="s">
        <v>399</v>
      </c>
      <c r="G104" s="14">
        <v>45689</v>
      </c>
      <c r="H104" s="14">
        <v>45688</v>
      </c>
      <c r="I104" s="13" t="s">
        <v>400</v>
      </c>
      <c r="J104" s="13">
        <v>663.74</v>
      </c>
      <c r="K104" s="13">
        <v>0</v>
      </c>
      <c r="L104" s="13">
        <v>8.7799999999999994</v>
      </c>
      <c r="M104" s="13">
        <v>0</v>
      </c>
      <c r="N104" s="14">
        <v>45692</v>
      </c>
      <c r="O104" s="12"/>
      <c r="P104" s="12"/>
      <c r="Q104" s="12"/>
    </row>
    <row r="105" spans="1:17" x14ac:dyDescent="0.35">
      <c r="A105" s="12" t="s">
        <v>590</v>
      </c>
      <c r="B105" s="12" t="s">
        <v>568</v>
      </c>
      <c r="C105" s="13" t="s">
        <v>412</v>
      </c>
      <c r="D105" s="14">
        <v>44136</v>
      </c>
      <c r="E105" s="13" t="s">
        <v>585</v>
      </c>
      <c r="F105" s="13" t="s">
        <v>399</v>
      </c>
      <c r="G105" s="14">
        <v>45689</v>
      </c>
      <c r="H105" s="14">
        <v>45688</v>
      </c>
      <c r="I105" s="13" t="s">
        <v>400</v>
      </c>
      <c r="J105" s="13">
        <v>159.66999999999999</v>
      </c>
      <c r="K105" s="13">
        <v>0</v>
      </c>
      <c r="L105" s="13">
        <v>6.39</v>
      </c>
      <c r="M105" s="13">
        <v>0</v>
      </c>
      <c r="N105" s="14">
        <v>45692</v>
      </c>
      <c r="O105" s="12"/>
      <c r="P105" s="12"/>
      <c r="Q105" s="12"/>
    </row>
    <row r="106" spans="1:17" x14ac:dyDescent="0.35">
      <c r="A106" s="12" t="s">
        <v>591</v>
      </c>
      <c r="B106" s="12" t="s">
        <v>568</v>
      </c>
      <c r="C106" s="13" t="s">
        <v>412</v>
      </c>
      <c r="D106" s="14">
        <v>44136</v>
      </c>
      <c r="E106" s="13" t="s">
        <v>585</v>
      </c>
      <c r="F106" s="13" t="s">
        <v>399</v>
      </c>
      <c r="G106" s="14">
        <v>45689</v>
      </c>
      <c r="H106" s="14">
        <v>45688</v>
      </c>
      <c r="I106" s="13" t="s">
        <v>400</v>
      </c>
      <c r="J106" s="13">
        <v>159.66999999999999</v>
      </c>
      <c r="K106" s="13">
        <v>0</v>
      </c>
      <c r="L106" s="13">
        <v>5.3</v>
      </c>
      <c r="M106" s="13">
        <v>0</v>
      </c>
      <c r="N106" s="14">
        <v>45692</v>
      </c>
      <c r="O106" s="12"/>
      <c r="P106" s="12"/>
      <c r="Q106" s="12"/>
    </row>
    <row r="107" spans="1:17" x14ac:dyDescent="0.35">
      <c r="A107" s="12" t="s">
        <v>592</v>
      </c>
      <c r="B107" s="12" t="s">
        <v>568</v>
      </c>
      <c r="C107" s="13" t="s">
        <v>412</v>
      </c>
      <c r="D107" s="14">
        <v>44136</v>
      </c>
      <c r="E107" s="13" t="s">
        <v>585</v>
      </c>
      <c r="F107" s="13" t="s">
        <v>399</v>
      </c>
      <c r="G107" s="14">
        <v>45689</v>
      </c>
      <c r="H107" s="14">
        <v>45688</v>
      </c>
      <c r="I107" s="13" t="s">
        <v>400</v>
      </c>
      <c r="J107" s="13">
        <v>159.66999999999999</v>
      </c>
      <c r="K107" s="13">
        <v>0</v>
      </c>
      <c r="L107" s="13">
        <v>4.49</v>
      </c>
      <c r="M107" s="13">
        <v>0</v>
      </c>
      <c r="N107" s="14">
        <v>45692</v>
      </c>
      <c r="O107" s="12"/>
      <c r="P107" s="12"/>
      <c r="Q107" s="12"/>
    </row>
    <row r="108" spans="1:17" x14ac:dyDescent="0.35">
      <c r="A108" s="12" t="s">
        <v>593</v>
      </c>
      <c r="B108" s="12" t="s">
        <v>568</v>
      </c>
      <c r="C108" s="13" t="s">
        <v>404</v>
      </c>
      <c r="D108" s="14">
        <v>44166</v>
      </c>
      <c r="E108" s="13" t="s">
        <v>585</v>
      </c>
      <c r="F108" s="13" t="s">
        <v>399</v>
      </c>
      <c r="G108" s="14">
        <v>45689</v>
      </c>
      <c r="H108" s="14">
        <v>45688</v>
      </c>
      <c r="I108" s="13" t="s">
        <v>400</v>
      </c>
      <c r="J108" s="15">
        <v>1750</v>
      </c>
      <c r="K108" s="13">
        <v>0</v>
      </c>
      <c r="L108" s="13">
        <v>21.57</v>
      </c>
      <c r="M108" s="13">
        <v>0</v>
      </c>
      <c r="N108" s="14">
        <v>45692</v>
      </c>
      <c r="O108" s="12"/>
      <c r="P108" s="12"/>
      <c r="Q108" s="12"/>
    </row>
    <row r="109" spans="1:17" ht="38.5" x14ac:dyDescent="0.35">
      <c r="A109" s="12" t="s">
        <v>594</v>
      </c>
      <c r="B109" s="12" t="s">
        <v>568</v>
      </c>
      <c r="C109" s="13" t="s">
        <v>595</v>
      </c>
      <c r="D109" s="14">
        <v>44197</v>
      </c>
      <c r="E109" s="13" t="s">
        <v>578</v>
      </c>
      <c r="F109" s="13" t="s">
        <v>399</v>
      </c>
      <c r="G109" s="14">
        <v>45689</v>
      </c>
      <c r="H109" s="14">
        <v>45688</v>
      </c>
      <c r="I109" s="13" t="s">
        <v>400</v>
      </c>
      <c r="J109" s="13">
        <v>200</v>
      </c>
      <c r="K109" s="13">
        <v>0</v>
      </c>
      <c r="L109" s="13">
        <v>5.16</v>
      </c>
      <c r="M109" s="13">
        <v>0</v>
      </c>
      <c r="N109" s="14">
        <v>45692</v>
      </c>
      <c r="O109" s="12"/>
      <c r="P109" s="12"/>
      <c r="Q109" s="12"/>
    </row>
    <row r="110" spans="1:17" ht="26" x14ac:dyDescent="0.35">
      <c r="A110" s="12" t="s">
        <v>596</v>
      </c>
      <c r="B110" s="12" t="s">
        <v>568</v>
      </c>
      <c r="C110" s="13" t="s">
        <v>597</v>
      </c>
      <c r="D110" s="14">
        <v>44228</v>
      </c>
      <c r="E110" s="13" t="s">
        <v>598</v>
      </c>
      <c r="F110" s="13" t="s">
        <v>399</v>
      </c>
      <c r="G110" s="14">
        <v>45689</v>
      </c>
      <c r="H110" s="14">
        <v>45688</v>
      </c>
      <c r="I110" s="13" t="s">
        <v>400</v>
      </c>
      <c r="J110" s="13">
        <v>140</v>
      </c>
      <c r="K110" s="13">
        <v>0</v>
      </c>
      <c r="L110" s="13">
        <v>1.67</v>
      </c>
      <c r="M110" s="13">
        <v>0</v>
      </c>
      <c r="N110" s="14">
        <v>45692</v>
      </c>
      <c r="O110" s="12"/>
      <c r="P110" s="12"/>
      <c r="Q110" s="12"/>
    </row>
    <row r="111" spans="1:17" x14ac:dyDescent="0.35">
      <c r="A111" s="12" t="s">
        <v>599</v>
      </c>
      <c r="B111" s="12" t="s">
        <v>568</v>
      </c>
      <c r="C111" s="13" t="s">
        <v>600</v>
      </c>
      <c r="D111" s="14">
        <v>44260</v>
      </c>
      <c r="E111" s="13" t="s">
        <v>405</v>
      </c>
      <c r="F111" s="13" t="s">
        <v>399</v>
      </c>
      <c r="G111" s="14">
        <v>45693</v>
      </c>
      <c r="H111" s="14">
        <v>45692</v>
      </c>
      <c r="I111" s="13" t="s">
        <v>406</v>
      </c>
      <c r="J111" s="15">
        <v>144989.68</v>
      </c>
      <c r="K111" s="13">
        <v>0</v>
      </c>
      <c r="L111" s="13">
        <v>76.98</v>
      </c>
      <c r="M111" s="13">
        <v>0</v>
      </c>
      <c r="N111" s="14">
        <v>45692</v>
      </c>
      <c r="O111" s="12"/>
      <c r="P111" s="12"/>
      <c r="Q111" s="12"/>
    </row>
    <row r="112" spans="1:17" ht="38.5" x14ac:dyDescent="0.35">
      <c r="A112" s="12" t="s">
        <v>601</v>
      </c>
      <c r="B112" s="12" t="s">
        <v>568</v>
      </c>
      <c r="C112" s="13" t="s">
        <v>479</v>
      </c>
      <c r="D112" s="14">
        <v>44287</v>
      </c>
      <c r="E112" s="13" t="s">
        <v>578</v>
      </c>
      <c r="F112" s="13" t="s">
        <v>399</v>
      </c>
      <c r="G112" s="14">
        <v>45689</v>
      </c>
      <c r="H112" s="14">
        <v>45688</v>
      </c>
      <c r="I112" s="13" t="s">
        <v>400</v>
      </c>
      <c r="J112" s="13">
        <v>0</v>
      </c>
      <c r="K112" s="13">
        <v>0</v>
      </c>
      <c r="L112" s="13">
        <v>2.58</v>
      </c>
      <c r="M112" s="13">
        <v>0</v>
      </c>
      <c r="N112" s="14">
        <v>45692</v>
      </c>
      <c r="O112" s="12"/>
      <c r="P112" s="12"/>
      <c r="Q112" s="12"/>
    </row>
    <row r="113" spans="1:17" ht="38.5" x14ac:dyDescent="0.35">
      <c r="A113" s="12" t="s">
        <v>602</v>
      </c>
      <c r="B113" s="12" t="s">
        <v>568</v>
      </c>
      <c r="C113" s="13" t="s">
        <v>603</v>
      </c>
      <c r="D113" s="14">
        <v>44256</v>
      </c>
      <c r="E113" s="13" t="s">
        <v>398</v>
      </c>
      <c r="F113" s="13" t="s">
        <v>399</v>
      </c>
      <c r="G113" s="14">
        <v>45689</v>
      </c>
      <c r="H113" s="14">
        <v>45688</v>
      </c>
      <c r="I113" s="13" t="s">
        <v>400</v>
      </c>
      <c r="J113" s="13">
        <v>578.80999999999995</v>
      </c>
      <c r="K113" s="13">
        <v>0</v>
      </c>
      <c r="L113" s="13">
        <v>16.260000000000002</v>
      </c>
      <c r="M113" s="13">
        <v>0</v>
      </c>
      <c r="N113" s="14">
        <v>45692</v>
      </c>
      <c r="O113" s="12"/>
      <c r="P113" s="12"/>
      <c r="Q113" s="12"/>
    </row>
    <row r="114" spans="1:17" ht="38.5" x14ac:dyDescent="0.35">
      <c r="A114" s="12" t="s">
        <v>604</v>
      </c>
      <c r="B114" s="12" t="s">
        <v>568</v>
      </c>
      <c r="C114" s="13" t="s">
        <v>605</v>
      </c>
      <c r="D114" s="14">
        <v>44228</v>
      </c>
      <c r="E114" s="13" t="s">
        <v>398</v>
      </c>
      <c r="F114" s="13" t="s">
        <v>399</v>
      </c>
      <c r="G114" s="14">
        <v>45689</v>
      </c>
      <c r="H114" s="14">
        <v>45688</v>
      </c>
      <c r="I114" s="13" t="s">
        <v>400</v>
      </c>
      <c r="J114" s="13">
        <v>500</v>
      </c>
      <c r="K114" s="13">
        <v>0</v>
      </c>
      <c r="L114" s="13">
        <v>14.29</v>
      </c>
      <c r="M114" s="13">
        <v>0</v>
      </c>
      <c r="N114" s="14">
        <v>45692</v>
      </c>
      <c r="O114" s="12"/>
      <c r="P114" s="12"/>
      <c r="Q114" s="12"/>
    </row>
    <row r="115" spans="1:17" ht="38.5" x14ac:dyDescent="0.35">
      <c r="A115" s="12" t="s">
        <v>606</v>
      </c>
      <c r="B115" s="12" t="s">
        <v>568</v>
      </c>
      <c r="C115" s="13" t="s">
        <v>607</v>
      </c>
      <c r="D115" s="14">
        <v>44287</v>
      </c>
      <c r="E115" s="13" t="s">
        <v>398</v>
      </c>
      <c r="F115" s="13" t="s">
        <v>399</v>
      </c>
      <c r="G115" s="14">
        <v>45689</v>
      </c>
      <c r="H115" s="14">
        <v>45688</v>
      </c>
      <c r="I115" s="13" t="s">
        <v>400</v>
      </c>
      <c r="J115" s="13">
        <v>500</v>
      </c>
      <c r="K115" s="13">
        <v>0</v>
      </c>
      <c r="L115" s="13">
        <v>11.21</v>
      </c>
      <c r="M115" s="13">
        <v>0</v>
      </c>
      <c r="N115" s="14">
        <v>45692</v>
      </c>
      <c r="O115" s="12"/>
      <c r="P115" s="12"/>
      <c r="Q115" s="12"/>
    </row>
    <row r="116" spans="1:17" x14ac:dyDescent="0.35">
      <c r="A116" s="12" t="s">
        <v>608</v>
      </c>
      <c r="B116" s="12" t="s">
        <v>568</v>
      </c>
      <c r="C116" s="13" t="s">
        <v>609</v>
      </c>
      <c r="D116" s="14">
        <v>44317</v>
      </c>
      <c r="E116" s="13" t="s">
        <v>585</v>
      </c>
      <c r="F116" s="13" t="s">
        <v>399</v>
      </c>
      <c r="G116" s="14">
        <v>45689</v>
      </c>
      <c r="H116" s="14">
        <v>45688</v>
      </c>
      <c r="I116" s="13" t="s">
        <v>400</v>
      </c>
      <c r="J116" s="15">
        <v>1700</v>
      </c>
      <c r="K116" s="13">
        <v>0</v>
      </c>
      <c r="L116" s="13">
        <v>9.51</v>
      </c>
      <c r="M116" s="13">
        <v>0</v>
      </c>
      <c r="N116" s="14">
        <v>45692</v>
      </c>
      <c r="O116" s="12"/>
      <c r="P116" s="12"/>
      <c r="Q116" s="12"/>
    </row>
    <row r="117" spans="1:17" x14ac:dyDescent="0.35">
      <c r="A117" s="12" t="s">
        <v>610</v>
      </c>
      <c r="B117" s="12" t="s">
        <v>568</v>
      </c>
      <c r="C117" s="13" t="s">
        <v>611</v>
      </c>
      <c r="D117" s="14">
        <v>44348</v>
      </c>
      <c r="E117" s="13" t="s">
        <v>585</v>
      </c>
      <c r="F117" s="13" t="s">
        <v>399</v>
      </c>
      <c r="G117" s="14">
        <v>45689</v>
      </c>
      <c r="H117" s="14">
        <v>45688</v>
      </c>
      <c r="I117" s="13" t="s">
        <v>400</v>
      </c>
      <c r="J117" s="13">
        <v>100</v>
      </c>
      <c r="K117" s="13">
        <v>0</v>
      </c>
      <c r="L117" s="13">
        <v>49.3</v>
      </c>
      <c r="M117" s="13">
        <v>0</v>
      </c>
      <c r="N117" s="14">
        <v>45692</v>
      </c>
      <c r="O117" s="12"/>
      <c r="P117" s="12"/>
      <c r="Q117" s="12"/>
    </row>
    <row r="118" spans="1:17" x14ac:dyDescent="0.35">
      <c r="A118" s="12" t="s">
        <v>612</v>
      </c>
      <c r="B118" s="12" t="s">
        <v>568</v>
      </c>
      <c r="C118" s="13" t="s">
        <v>613</v>
      </c>
      <c r="D118" s="14">
        <v>44561</v>
      </c>
      <c r="E118" s="13" t="s">
        <v>405</v>
      </c>
      <c r="F118" s="13" t="s">
        <v>399</v>
      </c>
      <c r="G118" s="14">
        <v>45688</v>
      </c>
      <c r="H118" s="14">
        <v>45687</v>
      </c>
      <c r="I118" s="13" t="s">
        <v>406</v>
      </c>
      <c r="J118" s="15">
        <v>10945.12</v>
      </c>
      <c r="K118" s="13">
        <v>0</v>
      </c>
      <c r="L118" s="13">
        <v>5.58</v>
      </c>
      <c r="M118" s="13">
        <v>0</v>
      </c>
      <c r="N118" s="14">
        <v>45692</v>
      </c>
      <c r="O118" s="12"/>
      <c r="P118" s="12"/>
      <c r="Q118" s="12"/>
    </row>
    <row r="119" spans="1:17" x14ac:dyDescent="0.35">
      <c r="A119" s="12" t="s">
        <v>614</v>
      </c>
      <c r="B119" s="12" t="s">
        <v>568</v>
      </c>
      <c r="C119" s="13" t="s">
        <v>615</v>
      </c>
      <c r="D119" s="14">
        <v>44531</v>
      </c>
      <c r="E119" s="13" t="s">
        <v>585</v>
      </c>
      <c r="F119" s="13" t="s">
        <v>427</v>
      </c>
      <c r="G119" s="14">
        <v>45689</v>
      </c>
      <c r="H119" s="14">
        <v>45689</v>
      </c>
      <c r="I119" s="13" t="s">
        <v>400</v>
      </c>
      <c r="J119" s="13">
        <v>323.54000000000002</v>
      </c>
      <c r="K119" s="13">
        <v>1.1499999999999999</v>
      </c>
      <c r="L119" s="13">
        <v>0</v>
      </c>
      <c r="M119" s="13">
        <v>0</v>
      </c>
      <c r="N119" s="14">
        <v>45692</v>
      </c>
      <c r="O119" s="12"/>
      <c r="P119" s="12"/>
      <c r="Q119" s="12"/>
    </row>
    <row r="120" spans="1:17" x14ac:dyDescent="0.35">
      <c r="A120" s="12" t="s">
        <v>616</v>
      </c>
      <c r="B120" s="12" t="s">
        <v>568</v>
      </c>
      <c r="C120" s="13" t="s">
        <v>617</v>
      </c>
      <c r="D120" s="14">
        <v>44531</v>
      </c>
      <c r="E120" s="13" t="s">
        <v>585</v>
      </c>
      <c r="F120" s="13" t="s">
        <v>399</v>
      </c>
      <c r="G120" s="14">
        <v>45689</v>
      </c>
      <c r="H120" s="14">
        <v>45688</v>
      </c>
      <c r="I120" s="13" t="s">
        <v>400</v>
      </c>
      <c r="J120" s="13">
        <v>269.62</v>
      </c>
      <c r="K120" s="13">
        <v>0</v>
      </c>
      <c r="L120" s="13">
        <v>4.33</v>
      </c>
      <c r="M120" s="13">
        <v>0</v>
      </c>
      <c r="N120" s="14">
        <v>45692</v>
      </c>
      <c r="O120" s="12"/>
      <c r="P120" s="12"/>
      <c r="Q120" s="12"/>
    </row>
    <row r="121" spans="1:17" x14ac:dyDescent="0.35">
      <c r="A121" s="12" t="s">
        <v>618</v>
      </c>
      <c r="B121" s="12" t="s">
        <v>568</v>
      </c>
      <c r="C121" s="13" t="s">
        <v>619</v>
      </c>
      <c r="D121" s="14">
        <v>44562</v>
      </c>
      <c r="E121" s="13" t="s">
        <v>585</v>
      </c>
      <c r="F121" s="13" t="s">
        <v>399</v>
      </c>
      <c r="G121" s="14">
        <v>45689</v>
      </c>
      <c r="H121" s="14">
        <v>45688</v>
      </c>
      <c r="I121" s="13" t="s">
        <v>400</v>
      </c>
      <c r="J121" s="13">
        <v>223.04</v>
      </c>
      <c r="K121" s="13">
        <v>0</v>
      </c>
      <c r="L121" s="13">
        <v>3.78</v>
      </c>
      <c r="M121" s="13">
        <v>0</v>
      </c>
      <c r="N121" s="14">
        <v>45692</v>
      </c>
      <c r="O121" s="12"/>
      <c r="P121" s="12"/>
      <c r="Q121" s="12"/>
    </row>
    <row r="122" spans="1:17" ht="38.5" x14ac:dyDescent="0.35">
      <c r="A122" s="12" t="s">
        <v>620</v>
      </c>
      <c r="B122" s="12" t="s">
        <v>568</v>
      </c>
      <c r="C122" s="13" t="s">
        <v>621</v>
      </c>
      <c r="D122" s="14">
        <v>44621</v>
      </c>
      <c r="E122" s="13" t="s">
        <v>578</v>
      </c>
      <c r="F122" s="13" t="s">
        <v>399</v>
      </c>
      <c r="G122" s="14">
        <v>45689</v>
      </c>
      <c r="H122" s="14">
        <v>45688</v>
      </c>
      <c r="I122" s="13" t="s">
        <v>400</v>
      </c>
      <c r="J122" s="13">
        <v>0</v>
      </c>
      <c r="K122" s="13">
        <v>0</v>
      </c>
      <c r="L122" s="13">
        <v>8.2100000000000009</v>
      </c>
      <c r="M122" s="13">
        <v>0</v>
      </c>
      <c r="N122" s="14">
        <v>45692</v>
      </c>
      <c r="O122" s="12"/>
      <c r="P122" s="12"/>
      <c r="Q122" s="12"/>
    </row>
    <row r="123" spans="1:17" ht="38.5" x14ac:dyDescent="0.35">
      <c r="A123" s="12" t="s">
        <v>622</v>
      </c>
      <c r="B123" s="12" t="s">
        <v>568</v>
      </c>
      <c r="C123" s="13" t="s">
        <v>623</v>
      </c>
      <c r="D123" s="14">
        <v>44593</v>
      </c>
      <c r="E123" s="13" t="s">
        <v>578</v>
      </c>
      <c r="F123" s="13" t="s">
        <v>399</v>
      </c>
      <c r="G123" s="14">
        <v>45689</v>
      </c>
      <c r="H123" s="14">
        <v>45688</v>
      </c>
      <c r="I123" s="13" t="s">
        <v>400</v>
      </c>
      <c r="J123" s="13">
        <v>0</v>
      </c>
      <c r="K123" s="13">
        <v>0</v>
      </c>
      <c r="L123" s="13">
        <v>0.87</v>
      </c>
      <c r="M123" s="13">
        <v>0</v>
      </c>
      <c r="N123" s="14">
        <v>45692</v>
      </c>
      <c r="O123" s="12"/>
      <c r="P123" s="12"/>
      <c r="Q123" s="12"/>
    </row>
    <row r="124" spans="1:17" x14ac:dyDescent="0.35">
      <c r="A124" s="12" t="s">
        <v>624</v>
      </c>
      <c r="B124" s="12" t="s">
        <v>568</v>
      </c>
      <c r="C124" s="13" t="s">
        <v>625</v>
      </c>
      <c r="D124" s="14">
        <v>44621</v>
      </c>
      <c r="E124" s="13" t="s">
        <v>585</v>
      </c>
      <c r="F124" s="13" t="s">
        <v>399</v>
      </c>
      <c r="G124" s="14">
        <v>45689</v>
      </c>
      <c r="H124" s="14">
        <v>45688</v>
      </c>
      <c r="I124" s="13" t="s">
        <v>400</v>
      </c>
      <c r="J124" s="15">
        <v>1074.33</v>
      </c>
      <c r="K124" s="13">
        <v>0</v>
      </c>
      <c r="L124" s="13">
        <v>8.9600000000000009</v>
      </c>
      <c r="M124" s="13">
        <v>0</v>
      </c>
      <c r="N124" s="14">
        <v>45692</v>
      </c>
      <c r="O124" s="12"/>
      <c r="P124" s="12"/>
      <c r="Q124" s="12"/>
    </row>
    <row r="125" spans="1:17" x14ac:dyDescent="0.35">
      <c r="A125" s="12" t="s">
        <v>626</v>
      </c>
      <c r="B125" s="12" t="s">
        <v>568</v>
      </c>
      <c r="C125" s="13" t="s">
        <v>627</v>
      </c>
      <c r="D125" s="14">
        <v>44652</v>
      </c>
      <c r="E125" s="13" t="s">
        <v>585</v>
      </c>
      <c r="F125" s="13" t="s">
        <v>399</v>
      </c>
      <c r="G125" s="14">
        <v>45689</v>
      </c>
      <c r="H125" s="14">
        <v>45688</v>
      </c>
      <c r="I125" s="13" t="s">
        <v>400</v>
      </c>
      <c r="J125" s="13">
        <v>315.7</v>
      </c>
      <c r="K125" s="13">
        <v>0</v>
      </c>
      <c r="L125" s="13">
        <v>3.41</v>
      </c>
      <c r="M125" s="13">
        <v>0</v>
      </c>
      <c r="N125" s="14">
        <v>45692</v>
      </c>
      <c r="O125" s="12"/>
      <c r="P125" s="12"/>
      <c r="Q125" s="12"/>
    </row>
    <row r="126" spans="1:17" ht="38.5" x14ac:dyDescent="0.35">
      <c r="A126" s="12" t="s">
        <v>628</v>
      </c>
      <c r="B126" s="12" t="s">
        <v>568</v>
      </c>
      <c r="C126" s="13" t="s">
        <v>629</v>
      </c>
      <c r="D126" s="14">
        <v>44621</v>
      </c>
      <c r="E126" s="13" t="s">
        <v>578</v>
      </c>
      <c r="F126" s="13" t="s">
        <v>399</v>
      </c>
      <c r="G126" s="14">
        <v>45689</v>
      </c>
      <c r="H126" s="14">
        <v>45688</v>
      </c>
      <c r="I126" s="13" t="s">
        <v>400</v>
      </c>
      <c r="J126" s="13">
        <v>0</v>
      </c>
      <c r="K126" s="13">
        <v>0</v>
      </c>
      <c r="L126" s="13">
        <v>6.54</v>
      </c>
      <c r="M126" s="13">
        <v>0</v>
      </c>
      <c r="N126" s="14">
        <v>45692</v>
      </c>
      <c r="O126" s="12"/>
      <c r="P126" s="12"/>
      <c r="Q126" s="12"/>
    </row>
    <row r="127" spans="1:17" ht="38.5" x14ac:dyDescent="0.35">
      <c r="A127" s="12" t="s">
        <v>630</v>
      </c>
      <c r="B127" s="12" t="s">
        <v>568</v>
      </c>
      <c r="C127" s="13" t="s">
        <v>631</v>
      </c>
      <c r="D127" s="14">
        <v>44621</v>
      </c>
      <c r="E127" s="13" t="s">
        <v>578</v>
      </c>
      <c r="F127" s="13" t="s">
        <v>399</v>
      </c>
      <c r="G127" s="14">
        <v>45689</v>
      </c>
      <c r="H127" s="14">
        <v>45688</v>
      </c>
      <c r="I127" s="13" t="s">
        <v>400</v>
      </c>
      <c r="J127" s="13">
        <v>0</v>
      </c>
      <c r="K127" s="13">
        <v>0</v>
      </c>
      <c r="L127" s="13">
        <v>6.8</v>
      </c>
      <c r="M127" s="13">
        <v>0</v>
      </c>
      <c r="N127" s="14">
        <v>45692</v>
      </c>
      <c r="O127" s="12"/>
      <c r="P127" s="12"/>
      <c r="Q127" s="12"/>
    </row>
    <row r="128" spans="1:17" x14ac:dyDescent="0.35">
      <c r="A128" s="12" t="s">
        <v>632</v>
      </c>
      <c r="B128" s="12" t="s">
        <v>568</v>
      </c>
      <c r="C128" s="13" t="s">
        <v>633</v>
      </c>
      <c r="D128" s="14">
        <v>44655</v>
      </c>
      <c r="E128" s="13" t="s">
        <v>405</v>
      </c>
      <c r="F128" s="13" t="s">
        <v>399</v>
      </c>
      <c r="G128" s="14">
        <v>45692</v>
      </c>
      <c r="H128" s="14">
        <v>45689</v>
      </c>
      <c r="I128" s="13" t="s">
        <v>406</v>
      </c>
      <c r="J128" s="15">
        <v>28931.3</v>
      </c>
      <c r="K128" s="13">
        <v>0</v>
      </c>
      <c r="L128" s="13">
        <v>15.14</v>
      </c>
      <c r="M128" s="13">
        <v>0</v>
      </c>
      <c r="N128" s="14">
        <v>45692</v>
      </c>
      <c r="O128" s="12"/>
      <c r="P128" s="12"/>
      <c r="Q128" s="12"/>
    </row>
    <row r="129" spans="1:17" x14ac:dyDescent="0.35">
      <c r="A129" s="12" t="s">
        <v>634</v>
      </c>
      <c r="B129" s="12" t="s">
        <v>568</v>
      </c>
      <c r="C129" s="13" t="s">
        <v>635</v>
      </c>
      <c r="D129" s="14">
        <v>44682</v>
      </c>
      <c r="E129" s="13" t="s">
        <v>585</v>
      </c>
      <c r="F129" s="13" t="s">
        <v>399</v>
      </c>
      <c r="G129" s="14">
        <v>45689</v>
      </c>
      <c r="H129" s="14">
        <v>45688</v>
      </c>
      <c r="I129" s="13" t="s">
        <v>400</v>
      </c>
      <c r="J129" s="15">
        <v>7259</v>
      </c>
      <c r="K129" s="13">
        <v>0</v>
      </c>
      <c r="L129" s="13">
        <v>53.27</v>
      </c>
      <c r="M129" s="13">
        <v>0</v>
      </c>
      <c r="N129" s="14">
        <v>45692</v>
      </c>
      <c r="O129" s="12"/>
      <c r="P129" s="12"/>
      <c r="Q129" s="12"/>
    </row>
    <row r="130" spans="1:17" x14ac:dyDescent="0.35">
      <c r="A130" s="12" t="s">
        <v>636</v>
      </c>
      <c r="B130" s="12" t="s">
        <v>568</v>
      </c>
      <c r="C130" s="13" t="s">
        <v>637</v>
      </c>
      <c r="D130" s="14">
        <v>44714</v>
      </c>
      <c r="E130" s="13" t="s">
        <v>405</v>
      </c>
      <c r="F130" s="13" t="s">
        <v>399</v>
      </c>
      <c r="G130" s="14">
        <v>45690</v>
      </c>
      <c r="H130" s="14">
        <v>45689</v>
      </c>
      <c r="I130" s="13" t="s">
        <v>406</v>
      </c>
      <c r="J130" s="15">
        <v>12162.85</v>
      </c>
      <c r="K130" s="13">
        <v>0</v>
      </c>
      <c r="L130" s="13">
        <v>6.79</v>
      </c>
      <c r="M130" s="13">
        <v>0</v>
      </c>
      <c r="N130" s="14">
        <v>45692</v>
      </c>
      <c r="O130" s="12"/>
      <c r="P130" s="12"/>
      <c r="Q130" s="12"/>
    </row>
    <row r="131" spans="1:17" ht="26" x14ac:dyDescent="0.35">
      <c r="A131" s="12" t="s">
        <v>638</v>
      </c>
      <c r="B131" s="12" t="s">
        <v>568</v>
      </c>
      <c r="C131" s="13" t="s">
        <v>639</v>
      </c>
      <c r="D131" s="14">
        <v>44774</v>
      </c>
      <c r="E131" s="13" t="s">
        <v>640</v>
      </c>
      <c r="F131" s="13" t="s">
        <v>427</v>
      </c>
      <c r="G131" s="14">
        <v>45689</v>
      </c>
      <c r="H131" s="14">
        <v>45689</v>
      </c>
      <c r="I131" s="13" t="s">
        <v>400</v>
      </c>
      <c r="J131" s="13">
        <v>101.55</v>
      </c>
      <c r="K131" s="13">
        <v>0</v>
      </c>
      <c r="L131" s="13">
        <v>14.72</v>
      </c>
      <c r="M131" s="13">
        <v>0</v>
      </c>
      <c r="N131" s="14">
        <v>45692</v>
      </c>
      <c r="O131" s="12"/>
      <c r="P131" s="12"/>
      <c r="Q131" s="12"/>
    </row>
    <row r="132" spans="1:17" x14ac:dyDescent="0.35">
      <c r="A132" s="12" t="s">
        <v>641</v>
      </c>
      <c r="B132" s="12" t="s">
        <v>568</v>
      </c>
      <c r="C132" s="13" t="s">
        <v>642</v>
      </c>
      <c r="D132" s="14">
        <v>44835</v>
      </c>
      <c r="E132" s="13" t="s">
        <v>585</v>
      </c>
      <c r="F132" s="13" t="s">
        <v>399</v>
      </c>
      <c r="G132" s="14">
        <v>45689</v>
      </c>
      <c r="H132" s="14">
        <v>45688</v>
      </c>
      <c r="I132" s="13" t="s">
        <v>400</v>
      </c>
      <c r="J132" s="13">
        <v>862.78</v>
      </c>
      <c r="K132" s="13">
        <v>0</v>
      </c>
      <c r="L132" s="13">
        <v>21.54</v>
      </c>
      <c r="M132" s="13">
        <v>0</v>
      </c>
      <c r="N132" s="14">
        <v>45692</v>
      </c>
      <c r="O132" s="12"/>
      <c r="P132" s="12"/>
      <c r="Q132" s="12"/>
    </row>
    <row r="133" spans="1:17" x14ac:dyDescent="0.35">
      <c r="A133" s="12" t="s">
        <v>643</v>
      </c>
      <c r="B133" s="12" t="s">
        <v>568</v>
      </c>
      <c r="C133" s="13" t="s">
        <v>644</v>
      </c>
      <c r="D133" s="14">
        <v>44866</v>
      </c>
      <c r="E133" s="13" t="s">
        <v>585</v>
      </c>
      <c r="F133" s="13" t="s">
        <v>399</v>
      </c>
      <c r="G133" s="14">
        <v>45689</v>
      </c>
      <c r="H133" s="14">
        <v>45688</v>
      </c>
      <c r="I133" s="13" t="s">
        <v>400</v>
      </c>
      <c r="J133" s="13">
        <v>0</v>
      </c>
      <c r="K133" s="13">
        <v>0</v>
      </c>
      <c r="L133" s="13">
        <v>1.67</v>
      </c>
      <c r="M133" s="13">
        <v>0</v>
      </c>
      <c r="N133" s="14">
        <v>45692</v>
      </c>
      <c r="O133" s="12"/>
      <c r="P133" s="12"/>
      <c r="Q133" s="12"/>
    </row>
    <row r="134" spans="1:17" ht="26" x14ac:dyDescent="0.35">
      <c r="A134" s="12" t="s">
        <v>645</v>
      </c>
      <c r="B134" s="12" t="s">
        <v>568</v>
      </c>
      <c r="C134" s="13" t="s">
        <v>646</v>
      </c>
      <c r="D134" s="14">
        <v>44927</v>
      </c>
      <c r="E134" s="13" t="s">
        <v>598</v>
      </c>
      <c r="F134" s="13" t="s">
        <v>399</v>
      </c>
      <c r="G134" s="14">
        <v>45689</v>
      </c>
      <c r="H134" s="14">
        <v>45688</v>
      </c>
      <c r="I134" s="13" t="s">
        <v>647</v>
      </c>
      <c r="J134" s="15">
        <v>2970.3</v>
      </c>
      <c r="K134" s="13">
        <v>0</v>
      </c>
      <c r="L134" s="13">
        <v>2.06</v>
      </c>
      <c r="M134" s="13">
        <v>0</v>
      </c>
      <c r="N134" s="14">
        <v>45692</v>
      </c>
      <c r="O134" s="12"/>
      <c r="P134" s="12"/>
      <c r="Q134" s="12"/>
    </row>
    <row r="135" spans="1:17" ht="26" x14ac:dyDescent="0.35">
      <c r="A135" s="12" t="s">
        <v>648</v>
      </c>
      <c r="B135" s="12" t="s">
        <v>568</v>
      </c>
      <c r="C135" s="13" t="s">
        <v>646</v>
      </c>
      <c r="D135" s="14">
        <v>44896</v>
      </c>
      <c r="E135" s="13" t="s">
        <v>598</v>
      </c>
      <c r="F135" s="13" t="s">
        <v>399</v>
      </c>
      <c r="G135" s="14">
        <v>45689</v>
      </c>
      <c r="H135" s="14">
        <v>45688</v>
      </c>
      <c r="I135" s="13" t="s">
        <v>647</v>
      </c>
      <c r="J135" s="15">
        <v>2970.3</v>
      </c>
      <c r="K135" s="13">
        <v>0</v>
      </c>
      <c r="L135" s="13">
        <v>2.06</v>
      </c>
      <c r="M135" s="13">
        <v>0</v>
      </c>
      <c r="N135" s="14">
        <v>45692</v>
      </c>
      <c r="O135" s="12"/>
      <c r="P135" s="12"/>
      <c r="Q135" s="12"/>
    </row>
    <row r="136" spans="1:17" x14ac:dyDescent="0.35">
      <c r="A136" s="12" t="s">
        <v>649</v>
      </c>
      <c r="B136" s="12" t="s">
        <v>568</v>
      </c>
      <c r="C136" s="13" t="s">
        <v>650</v>
      </c>
      <c r="D136" s="14">
        <v>44835</v>
      </c>
      <c r="E136" s="13" t="s">
        <v>585</v>
      </c>
      <c r="F136" s="13" t="s">
        <v>399</v>
      </c>
      <c r="G136" s="14">
        <v>45689</v>
      </c>
      <c r="H136" s="14">
        <v>45688</v>
      </c>
      <c r="I136" s="13" t="s">
        <v>400</v>
      </c>
      <c r="J136" s="13">
        <v>829.6</v>
      </c>
      <c r="K136" s="13">
        <v>0</v>
      </c>
      <c r="L136" s="13">
        <v>5.9</v>
      </c>
      <c r="M136" s="13">
        <v>0</v>
      </c>
      <c r="N136" s="14">
        <v>45692</v>
      </c>
      <c r="O136" s="12"/>
      <c r="P136" s="12"/>
      <c r="Q136" s="12"/>
    </row>
    <row r="137" spans="1:17" ht="26" x14ac:dyDescent="0.35">
      <c r="A137" s="12" t="s">
        <v>651</v>
      </c>
      <c r="B137" s="12" t="s">
        <v>568</v>
      </c>
      <c r="C137" s="13" t="s">
        <v>652</v>
      </c>
      <c r="D137" s="14">
        <v>44866</v>
      </c>
      <c r="E137" s="13" t="s">
        <v>640</v>
      </c>
      <c r="F137" s="13" t="s">
        <v>427</v>
      </c>
      <c r="G137" s="14">
        <v>45689</v>
      </c>
      <c r="H137" s="14">
        <v>45689</v>
      </c>
      <c r="I137" s="13" t="s">
        <v>400</v>
      </c>
      <c r="J137" s="13">
        <v>56.98</v>
      </c>
      <c r="K137" s="13">
        <v>0</v>
      </c>
      <c r="L137" s="13">
        <v>11.01</v>
      </c>
      <c r="M137" s="13">
        <v>0</v>
      </c>
      <c r="N137" s="14">
        <v>45692</v>
      </c>
      <c r="O137" s="12"/>
      <c r="P137" s="12"/>
      <c r="Q137" s="12"/>
    </row>
    <row r="138" spans="1:17" ht="38.5" x14ac:dyDescent="0.35">
      <c r="A138" s="12" t="s">
        <v>653</v>
      </c>
      <c r="B138" s="12" t="s">
        <v>568</v>
      </c>
      <c r="C138" s="13" t="s">
        <v>652</v>
      </c>
      <c r="D138" s="14">
        <v>44896</v>
      </c>
      <c r="E138" s="13" t="s">
        <v>559</v>
      </c>
      <c r="F138" s="13" t="s">
        <v>427</v>
      </c>
      <c r="G138" s="14">
        <v>45689</v>
      </c>
      <c r="H138" s="14">
        <v>45689</v>
      </c>
      <c r="I138" s="13" t="s">
        <v>400</v>
      </c>
      <c r="J138" s="13">
        <v>10.74</v>
      </c>
      <c r="K138" s="13">
        <v>0</v>
      </c>
      <c r="L138" s="13">
        <v>0.32</v>
      </c>
      <c r="M138" s="13">
        <v>0</v>
      </c>
      <c r="N138" s="14">
        <v>45692</v>
      </c>
      <c r="O138" s="12"/>
      <c r="P138" s="12"/>
      <c r="Q138" s="12"/>
    </row>
    <row r="139" spans="1:17" ht="38.5" x14ac:dyDescent="0.35">
      <c r="A139" s="12" t="s">
        <v>654</v>
      </c>
      <c r="B139" s="12" t="s">
        <v>568</v>
      </c>
      <c r="C139" s="13" t="s">
        <v>644</v>
      </c>
      <c r="D139" s="14">
        <v>44805</v>
      </c>
      <c r="E139" s="13" t="s">
        <v>578</v>
      </c>
      <c r="F139" s="13" t="s">
        <v>399</v>
      </c>
      <c r="G139" s="14">
        <v>45689</v>
      </c>
      <c r="H139" s="14">
        <v>45688</v>
      </c>
      <c r="I139" s="13" t="s">
        <v>400</v>
      </c>
      <c r="J139" s="13">
        <v>0</v>
      </c>
      <c r="K139" s="13">
        <v>0</v>
      </c>
      <c r="L139" s="13">
        <v>7.33</v>
      </c>
      <c r="M139" s="13">
        <v>0</v>
      </c>
      <c r="N139" s="14">
        <v>45692</v>
      </c>
      <c r="O139" s="12"/>
      <c r="P139" s="12"/>
      <c r="Q139" s="12"/>
    </row>
    <row r="140" spans="1:17" x14ac:dyDescent="0.35">
      <c r="A140" s="12" t="s">
        <v>655</v>
      </c>
      <c r="B140" s="12" t="s">
        <v>568</v>
      </c>
      <c r="C140" s="13" t="s">
        <v>656</v>
      </c>
      <c r="D140" s="14">
        <v>44866</v>
      </c>
      <c r="E140" s="13" t="s">
        <v>585</v>
      </c>
      <c r="F140" s="13" t="s">
        <v>399</v>
      </c>
      <c r="G140" s="14">
        <v>45689</v>
      </c>
      <c r="H140" s="14">
        <v>45688</v>
      </c>
      <c r="I140" s="13" t="s">
        <v>400</v>
      </c>
      <c r="J140" s="13">
        <v>323.54000000000002</v>
      </c>
      <c r="K140" s="13">
        <v>0</v>
      </c>
      <c r="L140" s="13">
        <v>4.3600000000000003</v>
      </c>
      <c r="M140" s="13">
        <v>0</v>
      </c>
      <c r="N140" s="14">
        <v>45692</v>
      </c>
      <c r="O140" s="12"/>
      <c r="P140" s="12"/>
      <c r="Q140" s="12"/>
    </row>
    <row r="141" spans="1:17" x14ac:dyDescent="0.35">
      <c r="A141" s="12" t="s">
        <v>657</v>
      </c>
      <c r="B141" s="12" t="s">
        <v>568</v>
      </c>
      <c r="C141" s="13" t="s">
        <v>658</v>
      </c>
      <c r="D141" s="14">
        <v>44927</v>
      </c>
      <c r="E141" s="13" t="s">
        <v>585</v>
      </c>
      <c r="F141" s="13" t="s">
        <v>399</v>
      </c>
      <c r="G141" s="14">
        <v>45689</v>
      </c>
      <c r="H141" s="14">
        <v>45688</v>
      </c>
      <c r="I141" s="13" t="s">
        <v>400</v>
      </c>
      <c r="J141" s="13">
        <v>140</v>
      </c>
      <c r="K141" s="13">
        <v>0</v>
      </c>
      <c r="L141" s="13">
        <v>1.82</v>
      </c>
      <c r="M141" s="13">
        <v>0</v>
      </c>
      <c r="N141" s="14">
        <v>45692</v>
      </c>
      <c r="O141" s="12"/>
      <c r="P141" s="12"/>
      <c r="Q141" s="12"/>
    </row>
    <row r="142" spans="1:17" ht="38.5" x14ac:dyDescent="0.35">
      <c r="A142" s="12" t="s">
        <v>659</v>
      </c>
      <c r="B142" s="12" t="s">
        <v>568</v>
      </c>
      <c r="C142" s="13" t="s">
        <v>660</v>
      </c>
      <c r="D142" s="14">
        <v>44866</v>
      </c>
      <c r="E142" s="13" t="s">
        <v>559</v>
      </c>
      <c r="F142" s="13" t="s">
        <v>427</v>
      </c>
      <c r="G142" s="14">
        <v>45689</v>
      </c>
      <c r="H142" s="14">
        <v>45689</v>
      </c>
      <c r="I142" s="13" t="s">
        <v>400</v>
      </c>
      <c r="J142" s="13">
        <v>14.79</v>
      </c>
      <c r="K142" s="13">
        <v>0</v>
      </c>
      <c r="L142" s="13">
        <v>0.44</v>
      </c>
      <c r="M142" s="13">
        <v>0</v>
      </c>
      <c r="N142" s="14">
        <v>45692</v>
      </c>
      <c r="O142" s="12"/>
      <c r="P142" s="12"/>
      <c r="Q142" s="12"/>
    </row>
    <row r="143" spans="1:17" ht="38.5" x14ac:dyDescent="0.35">
      <c r="A143" s="12" t="s">
        <v>661</v>
      </c>
      <c r="B143" s="12" t="s">
        <v>568</v>
      </c>
      <c r="C143" s="13" t="s">
        <v>662</v>
      </c>
      <c r="D143" s="14">
        <v>44927</v>
      </c>
      <c r="E143" s="13" t="s">
        <v>578</v>
      </c>
      <c r="F143" s="13" t="s">
        <v>399</v>
      </c>
      <c r="G143" s="14">
        <v>45689</v>
      </c>
      <c r="H143" s="14">
        <v>45688</v>
      </c>
      <c r="I143" s="13" t="s">
        <v>400</v>
      </c>
      <c r="J143" s="13">
        <v>400</v>
      </c>
      <c r="K143" s="13">
        <v>0</v>
      </c>
      <c r="L143" s="13">
        <v>5.13</v>
      </c>
      <c r="M143" s="13">
        <v>0</v>
      </c>
      <c r="N143" s="14">
        <v>45692</v>
      </c>
      <c r="O143" s="12"/>
      <c r="P143" s="12"/>
      <c r="Q143" s="12"/>
    </row>
    <row r="144" spans="1:17" ht="38.5" x14ac:dyDescent="0.35">
      <c r="A144" s="12" t="s">
        <v>663</v>
      </c>
      <c r="B144" s="12" t="s">
        <v>568</v>
      </c>
      <c r="C144" s="13" t="s">
        <v>664</v>
      </c>
      <c r="D144" s="14">
        <v>44927</v>
      </c>
      <c r="E144" s="13" t="s">
        <v>578</v>
      </c>
      <c r="F144" s="13" t="s">
        <v>399</v>
      </c>
      <c r="G144" s="14">
        <v>45689</v>
      </c>
      <c r="H144" s="14">
        <v>45688</v>
      </c>
      <c r="I144" s="13" t="s">
        <v>400</v>
      </c>
      <c r="J144" s="13">
        <v>275.63</v>
      </c>
      <c r="K144" s="13">
        <v>0</v>
      </c>
      <c r="L144" s="13">
        <v>3.27</v>
      </c>
      <c r="M144" s="13">
        <v>0</v>
      </c>
      <c r="N144" s="14">
        <v>45692</v>
      </c>
      <c r="O144" s="12"/>
      <c r="P144" s="12"/>
      <c r="Q144" s="12"/>
    </row>
    <row r="145" spans="1:17" ht="38.5" x14ac:dyDescent="0.35">
      <c r="A145" s="12" t="s">
        <v>665</v>
      </c>
      <c r="B145" s="12" t="s">
        <v>568</v>
      </c>
      <c r="C145" s="13" t="s">
        <v>666</v>
      </c>
      <c r="D145" s="14">
        <v>44927</v>
      </c>
      <c r="E145" s="13" t="s">
        <v>578</v>
      </c>
      <c r="F145" s="13" t="s">
        <v>399</v>
      </c>
      <c r="G145" s="14">
        <v>45689</v>
      </c>
      <c r="H145" s="14">
        <v>45688</v>
      </c>
      <c r="I145" s="13" t="s">
        <v>400</v>
      </c>
      <c r="J145" s="13">
        <v>500</v>
      </c>
      <c r="K145" s="13">
        <v>0</v>
      </c>
      <c r="L145" s="13">
        <v>6.42</v>
      </c>
      <c r="M145" s="13">
        <v>0</v>
      </c>
      <c r="N145" s="14">
        <v>45692</v>
      </c>
      <c r="O145" s="12"/>
      <c r="P145" s="12"/>
      <c r="Q145" s="12"/>
    </row>
    <row r="146" spans="1:17" x14ac:dyDescent="0.35">
      <c r="A146" s="12" t="s">
        <v>667</v>
      </c>
      <c r="B146" s="12" t="s">
        <v>568</v>
      </c>
      <c r="C146" s="13" t="s">
        <v>668</v>
      </c>
      <c r="D146" s="14">
        <v>44958</v>
      </c>
      <c r="E146" s="13" t="s">
        <v>585</v>
      </c>
      <c r="F146" s="13" t="s">
        <v>427</v>
      </c>
      <c r="G146" s="14">
        <v>45689</v>
      </c>
      <c r="H146" s="14">
        <v>45689</v>
      </c>
      <c r="I146" s="13" t="s">
        <v>400</v>
      </c>
      <c r="J146" s="13">
        <v>215.28</v>
      </c>
      <c r="K146" s="13">
        <v>9.4600000000000009</v>
      </c>
      <c r="L146" s="13">
        <v>0</v>
      </c>
      <c r="M146" s="13">
        <v>0</v>
      </c>
      <c r="N146" s="14">
        <v>45692</v>
      </c>
      <c r="O146" s="12"/>
      <c r="P146" s="12"/>
      <c r="Q146" s="12"/>
    </row>
    <row r="147" spans="1:17" x14ac:dyDescent="0.35">
      <c r="A147" s="12" t="s">
        <v>667</v>
      </c>
      <c r="B147" s="12" t="s">
        <v>568</v>
      </c>
      <c r="C147" s="13" t="s">
        <v>668</v>
      </c>
      <c r="D147" s="14">
        <v>44958</v>
      </c>
      <c r="E147" s="13" t="s">
        <v>585</v>
      </c>
      <c r="F147" s="13" t="s">
        <v>399</v>
      </c>
      <c r="G147" s="14">
        <v>45689</v>
      </c>
      <c r="H147" s="14">
        <v>45688</v>
      </c>
      <c r="I147" s="13" t="s">
        <v>400</v>
      </c>
      <c r="J147" s="13">
        <v>215.28</v>
      </c>
      <c r="K147" s="13">
        <v>0</v>
      </c>
      <c r="L147" s="13">
        <v>2.52</v>
      </c>
      <c r="M147" s="13">
        <v>0</v>
      </c>
      <c r="N147" s="14">
        <v>45692</v>
      </c>
      <c r="O147" s="12"/>
      <c r="P147" s="12"/>
      <c r="Q147" s="12"/>
    </row>
    <row r="148" spans="1:17" x14ac:dyDescent="0.35">
      <c r="A148" s="12" t="s">
        <v>669</v>
      </c>
      <c r="B148" s="12" t="s">
        <v>568</v>
      </c>
      <c r="C148" s="13" t="s">
        <v>670</v>
      </c>
      <c r="D148" s="14">
        <v>45078</v>
      </c>
      <c r="E148" s="13" t="s">
        <v>585</v>
      </c>
      <c r="F148" s="13" t="s">
        <v>399</v>
      </c>
      <c r="G148" s="14">
        <v>45689</v>
      </c>
      <c r="H148" s="14">
        <v>45688</v>
      </c>
      <c r="I148" s="13" t="s">
        <v>400</v>
      </c>
      <c r="J148" s="13">
        <v>518.5</v>
      </c>
      <c r="K148" s="13">
        <v>0</v>
      </c>
      <c r="L148" s="13">
        <v>4.67</v>
      </c>
      <c r="M148" s="13">
        <v>0</v>
      </c>
      <c r="N148" s="14">
        <v>45692</v>
      </c>
      <c r="O148" s="12"/>
      <c r="P148" s="12"/>
      <c r="Q148" s="12"/>
    </row>
    <row r="149" spans="1:17" x14ac:dyDescent="0.35">
      <c r="A149" s="12" t="s">
        <v>671</v>
      </c>
      <c r="B149" s="12" t="s">
        <v>568</v>
      </c>
      <c r="C149" s="13" t="s">
        <v>672</v>
      </c>
      <c r="D149" s="14">
        <v>45139</v>
      </c>
      <c r="E149" s="13" t="s">
        <v>585</v>
      </c>
      <c r="F149" s="13" t="s">
        <v>399</v>
      </c>
      <c r="G149" s="14">
        <v>45689</v>
      </c>
      <c r="H149" s="14">
        <v>45688</v>
      </c>
      <c r="I149" s="13" t="s">
        <v>400</v>
      </c>
      <c r="J149" s="13">
        <v>259.25</v>
      </c>
      <c r="K149" s="13">
        <v>0</v>
      </c>
      <c r="L149" s="13">
        <v>2.25</v>
      </c>
      <c r="M149" s="13">
        <v>0</v>
      </c>
      <c r="N149" s="14">
        <v>45692</v>
      </c>
      <c r="O149" s="12"/>
      <c r="P149" s="12"/>
      <c r="Q149" s="12"/>
    </row>
    <row r="150" spans="1:17" x14ac:dyDescent="0.35">
      <c r="A150" s="12" t="s">
        <v>673</v>
      </c>
      <c r="B150" s="12" t="s">
        <v>568</v>
      </c>
      <c r="C150" s="13" t="s">
        <v>672</v>
      </c>
      <c r="D150" s="14">
        <v>45139</v>
      </c>
      <c r="E150" s="13" t="s">
        <v>585</v>
      </c>
      <c r="F150" s="13" t="s">
        <v>399</v>
      </c>
      <c r="G150" s="14">
        <v>45689</v>
      </c>
      <c r="H150" s="14">
        <v>45688</v>
      </c>
      <c r="I150" s="13" t="s">
        <v>400</v>
      </c>
      <c r="J150" s="13">
        <v>155.55000000000001</v>
      </c>
      <c r="K150" s="13">
        <v>0</v>
      </c>
      <c r="L150" s="13">
        <v>1.35</v>
      </c>
      <c r="M150" s="13">
        <v>0</v>
      </c>
      <c r="N150" s="14">
        <v>45692</v>
      </c>
      <c r="O150" s="12"/>
      <c r="P150" s="12"/>
      <c r="Q150" s="12"/>
    </row>
    <row r="151" spans="1:17" x14ac:dyDescent="0.35">
      <c r="A151" s="12" t="s">
        <v>674</v>
      </c>
      <c r="B151" s="12" t="s">
        <v>568</v>
      </c>
      <c r="C151" s="13" t="s">
        <v>675</v>
      </c>
      <c r="D151" s="14">
        <v>45170</v>
      </c>
      <c r="E151" s="13" t="s">
        <v>585</v>
      </c>
      <c r="F151" s="13" t="s">
        <v>399</v>
      </c>
      <c r="G151" s="14">
        <v>45689</v>
      </c>
      <c r="H151" s="14">
        <v>45688</v>
      </c>
      <c r="I151" s="13" t="s">
        <v>400</v>
      </c>
      <c r="J151" s="13">
        <v>207.4</v>
      </c>
      <c r="K151" s="13">
        <v>0</v>
      </c>
      <c r="L151" s="13">
        <v>7.17</v>
      </c>
      <c r="M151" s="13">
        <v>0</v>
      </c>
      <c r="N151" s="14">
        <v>45692</v>
      </c>
      <c r="O151" s="12"/>
      <c r="P151" s="12"/>
      <c r="Q151" s="12"/>
    </row>
    <row r="152" spans="1:17" x14ac:dyDescent="0.35">
      <c r="A152" s="12" t="s">
        <v>676</v>
      </c>
      <c r="B152" s="12" t="s">
        <v>568</v>
      </c>
      <c r="C152" s="13" t="s">
        <v>677</v>
      </c>
      <c r="D152" s="14">
        <v>45170</v>
      </c>
      <c r="E152" s="13" t="s">
        <v>585</v>
      </c>
      <c r="F152" s="13" t="s">
        <v>399</v>
      </c>
      <c r="G152" s="14">
        <v>45689</v>
      </c>
      <c r="H152" s="14">
        <v>45688</v>
      </c>
      <c r="I152" s="13" t="s">
        <v>400</v>
      </c>
      <c r="J152" s="13">
        <v>145.18</v>
      </c>
      <c r="K152" s="13">
        <v>0</v>
      </c>
      <c r="L152" s="13">
        <v>2.27</v>
      </c>
      <c r="M152" s="13">
        <v>0</v>
      </c>
      <c r="N152" s="14">
        <v>45692</v>
      </c>
      <c r="O152" s="12"/>
      <c r="P152" s="12"/>
      <c r="Q152" s="12"/>
    </row>
    <row r="153" spans="1:17" x14ac:dyDescent="0.35">
      <c r="A153" s="12" t="s">
        <v>678</v>
      </c>
      <c r="B153" s="12" t="s">
        <v>568</v>
      </c>
      <c r="C153" s="13" t="s">
        <v>679</v>
      </c>
      <c r="D153" s="14">
        <v>45200</v>
      </c>
      <c r="E153" s="13" t="s">
        <v>585</v>
      </c>
      <c r="F153" s="13" t="s">
        <v>399</v>
      </c>
      <c r="G153" s="14">
        <v>45689</v>
      </c>
      <c r="H153" s="14">
        <v>45688</v>
      </c>
      <c r="I153" s="13" t="s">
        <v>400</v>
      </c>
      <c r="J153" s="13">
        <v>259.25</v>
      </c>
      <c r="K153" s="13">
        <v>0</v>
      </c>
      <c r="L153" s="13">
        <v>3.32</v>
      </c>
      <c r="M153" s="13">
        <v>0</v>
      </c>
      <c r="N153" s="14">
        <v>45692</v>
      </c>
      <c r="O153" s="12"/>
      <c r="P153" s="12"/>
      <c r="Q153" s="12"/>
    </row>
    <row r="154" spans="1:17" x14ac:dyDescent="0.35">
      <c r="A154" s="12" t="s">
        <v>680</v>
      </c>
      <c r="B154" s="12" t="s">
        <v>568</v>
      </c>
      <c r="C154" s="13" t="s">
        <v>681</v>
      </c>
      <c r="D154" s="14">
        <v>45200</v>
      </c>
      <c r="E154" s="13" t="s">
        <v>585</v>
      </c>
      <c r="F154" s="13" t="s">
        <v>399</v>
      </c>
      <c r="G154" s="14">
        <v>45689</v>
      </c>
      <c r="H154" s="14">
        <v>45688</v>
      </c>
      <c r="I154" s="13" t="s">
        <v>400</v>
      </c>
      <c r="J154" s="13">
        <v>290.36</v>
      </c>
      <c r="K154" s="13">
        <v>0</v>
      </c>
      <c r="L154" s="13">
        <v>1.89</v>
      </c>
      <c r="M154" s="13">
        <v>0</v>
      </c>
      <c r="N154" s="14">
        <v>45692</v>
      </c>
      <c r="O154" s="12"/>
      <c r="P154" s="12"/>
      <c r="Q154" s="12"/>
    </row>
    <row r="155" spans="1:17" ht="26" x14ac:dyDescent="0.35">
      <c r="A155" s="12" t="s">
        <v>682</v>
      </c>
      <c r="B155" s="12" t="s">
        <v>568</v>
      </c>
      <c r="C155" s="13" t="s">
        <v>683</v>
      </c>
      <c r="D155" s="14">
        <v>45108</v>
      </c>
      <c r="E155" s="13" t="s">
        <v>426</v>
      </c>
      <c r="F155" s="13" t="s">
        <v>399</v>
      </c>
      <c r="G155" s="14">
        <v>45689</v>
      </c>
      <c r="H155" s="14">
        <v>45688</v>
      </c>
      <c r="I155" s="13" t="s">
        <v>400</v>
      </c>
      <c r="J155" s="13">
        <v>0</v>
      </c>
      <c r="K155" s="13">
        <v>0</v>
      </c>
      <c r="L155" s="13">
        <v>2.1</v>
      </c>
      <c r="M155" s="13">
        <v>0</v>
      </c>
      <c r="N155" s="14">
        <v>45692</v>
      </c>
      <c r="O155" s="12" t="s">
        <v>684</v>
      </c>
      <c r="P155" s="12" t="s">
        <v>685</v>
      </c>
      <c r="Q155" s="12" t="s">
        <v>430</v>
      </c>
    </row>
    <row r="156" spans="1:17" ht="26" x14ac:dyDescent="0.35">
      <c r="A156" s="12" t="s">
        <v>686</v>
      </c>
      <c r="B156" s="12" t="s">
        <v>568</v>
      </c>
      <c r="C156" s="13" t="s">
        <v>520</v>
      </c>
      <c r="D156" s="14">
        <v>45108</v>
      </c>
      <c r="E156" s="13" t="s">
        <v>426</v>
      </c>
      <c r="F156" s="13" t="s">
        <v>399</v>
      </c>
      <c r="G156" s="14">
        <v>45689</v>
      </c>
      <c r="H156" s="14">
        <v>45688</v>
      </c>
      <c r="I156" s="13" t="s">
        <v>400</v>
      </c>
      <c r="J156" s="13">
        <v>846.16</v>
      </c>
      <c r="K156" s="13">
        <v>0</v>
      </c>
      <c r="L156" s="13">
        <v>5.17</v>
      </c>
      <c r="M156" s="13">
        <v>0</v>
      </c>
      <c r="N156" s="14">
        <v>45692</v>
      </c>
      <c r="O156" s="12" t="s">
        <v>684</v>
      </c>
      <c r="P156" s="12" t="s">
        <v>685</v>
      </c>
      <c r="Q156" s="12" t="s">
        <v>430</v>
      </c>
    </row>
    <row r="157" spans="1:17" ht="26" x14ac:dyDescent="0.35">
      <c r="A157" s="12" t="s">
        <v>686</v>
      </c>
      <c r="B157" s="12" t="s">
        <v>568</v>
      </c>
      <c r="C157" s="13" t="s">
        <v>520</v>
      </c>
      <c r="D157" s="14">
        <v>45108</v>
      </c>
      <c r="E157" s="13" t="s">
        <v>426</v>
      </c>
      <c r="F157" s="13" t="s">
        <v>427</v>
      </c>
      <c r="G157" s="14">
        <v>45627</v>
      </c>
      <c r="H157" s="14">
        <v>45687</v>
      </c>
      <c r="I157" s="13" t="s">
        <v>400</v>
      </c>
      <c r="J157" s="13">
        <v>846.16</v>
      </c>
      <c r="K157" s="13">
        <v>0</v>
      </c>
      <c r="L157" s="13">
        <v>0</v>
      </c>
      <c r="M157" s="13">
        <v>0</v>
      </c>
      <c r="N157" s="14">
        <v>45692</v>
      </c>
      <c r="O157" s="12" t="s">
        <v>684</v>
      </c>
      <c r="P157" s="12" t="s">
        <v>685</v>
      </c>
      <c r="Q157" s="12" t="s">
        <v>430</v>
      </c>
    </row>
    <row r="158" spans="1:17" ht="26" x14ac:dyDescent="0.35">
      <c r="A158" s="12" t="s">
        <v>687</v>
      </c>
      <c r="B158" s="12" t="s">
        <v>568</v>
      </c>
      <c r="C158" s="13" t="s">
        <v>644</v>
      </c>
      <c r="D158" s="14">
        <v>45108</v>
      </c>
      <c r="E158" s="13" t="s">
        <v>426</v>
      </c>
      <c r="F158" s="13" t="s">
        <v>399</v>
      </c>
      <c r="G158" s="14">
        <v>45689</v>
      </c>
      <c r="H158" s="14">
        <v>45688</v>
      </c>
      <c r="I158" s="13" t="s">
        <v>400</v>
      </c>
      <c r="J158" s="13">
        <v>237.7</v>
      </c>
      <c r="K158" s="13">
        <v>0</v>
      </c>
      <c r="L158" s="13">
        <v>2.25</v>
      </c>
      <c r="M158" s="13">
        <v>0</v>
      </c>
      <c r="N158" s="14">
        <v>45692</v>
      </c>
      <c r="O158" s="12" t="s">
        <v>684</v>
      </c>
      <c r="P158" s="12" t="s">
        <v>685</v>
      </c>
      <c r="Q158" s="12" t="s">
        <v>430</v>
      </c>
    </row>
    <row r="159" spans="1:17" ht="26" x14ac:dyDescent="0.35">
      <c r="A159" s="12" t="s">
        <v>687</v>
      </c>
      <c r="B159" s="12" t="s">
        <v>568</v>
      </c>
      <c r="C159" s="13" t="s">
        <v>644</v>
      </c>
      <c r="D159" s="14">
        <v>45108</v>
      </c>
      <c r="E159" s="13" t="s">
        <v>426</v>
      </c>
      <c r="F159" s="13" t="s">
        <v>427</v>
      </c>
      <c r="G159" s="14">
        <v>45627</v>
      </c>
      <c r="H159" s="14">
        <v>45687</v>
      </c>
      <c r="I159" s="13" t="s">
        <v>400</v>
      </c>
      <c r="J159" s="13">
        <v>237.7</v>
      </c>
      <c r="K159" s="13">
        <v>23.77</v>
      </c>
      <c r="L159" s="13">
        <v>0</v>
      </c>
      <c r="M159" s="13">
        <v>0</v>
      </c>
      <c r="N159" s="14">
        <v>45692</v>
      </c>
      <c r="O159" s="12" t="s">
        <v>684</v>
      </c>
      <c r="P159" s="12" t="s">
        <v>685</v>
      </c>
      <c r="Q159" s="12" t="s">
        <v>430</v>
      </c>
    </row>
    <row r="160" spans="1:17" ht="26" x14ac:dyDescent="0.35">
      <c r="A160" s="12" t="s">
        <v>688</v>
      </c>
      <c r="B160" s="12" t="s">
        <v>568</v>
      </c>
      <c r="C160" s="13" t="s">
        <v>644</v>
      </c>
      <c r="D160" s="14">
        <v>45108</v>
      </c>
      <c r="E160" s="13" t="s">
        <v>452</v>
      </c>
      <c r="F160" s="13" t="s">
        <v>399</v>
      </c>
      <c r="G160" s="14">
        <v>45689</v>
      </c>
      <c r="H160" s="14">
        <v>45688</v>
      </c>
      <c r="I160" s="13" t="s">
        <v>400</v>
      </c>
      <c r="J160" s="15">
        <v>1000</v>
      </c>
      <c r="K160" s="13">
        <v>0</v>
      </c>
      <c r="L160" s="13">
        <v>0.4</v>
      </c>
      <c r="M160" s="13">
        <v>0</v>
      </c>
      <c r="N160" s="14">
        <v>45692</v>
      </c>
      <c r="O160" s="12" t="s">
        <v>684</v>
      </c>
      <c r="P160" s="12" t="s">
        <v>685</v>
      </c>
      <c r="Q160" s="12" t="s">
        <v>453</v>
      </c>
    </row>
    <row r="161" spans="1:17" ht="26" x14ac:dyDescent="0.35">
      <c r="A161" s="12" t="s">
        <v>689</v>
      </c>
      <c r="B161" s="12" t="s">
        <v>568</v>
      </c>
      <c r="C161" s="13" t="s">
        <v>621</v>
      </c>
      <c r="D161" s="14">
        <v>45108</v>
      </c>
      <c r="E161" s="13" t="s">
        <v>426</v>
      </c>
      <c r="F161" s="13" t="s">
        <v>399</v>
      </c>
      <c r="G161" s="14">
        <v>45689</v>
      </c>
      <c r="H161" s="14">
        <v>45688</v>
      </c>
      <c r="I161" s="13" t="s">
        <v>400</v>
      </c>
      <c r="J161" s="13">
        <v>490</v>
      </c>
      <c r="K161" s="13">
        <v>0</v>
      </c>
      <c r="L161" s="13">
        <v>3.44</v>
      </c>
      <c r="M161" s="13">
        <v>0</v>
      </c>
      <c r="N161" s="14">
        <v>45692</v>
      </c>
      <c r="O161" s="12" t="s">
        <v>684</v>
      </c>
      <c r="P161" s="12" t="s">
        <v>685</v>
      </c>
      <c r="Q161" s="12" t="s">
        <v>430</v>
      </c>
    </row>
    <row r="162" spans="1:17" ht="26" x14ac:dyDescent="0.35">
      <c r="A162" s="12" t="s">
        <v>689</v>
      </c>
      <c r="B162" s="12" t="s">
        <v>568</v>
      </c>
      <c r="C162" s="13" t="s">
        <v>621</v>
      </c>
      <c r="D162" s="14">
        <v>45108</v>
      </c>
      <c r="E162" s="13" t="s">
        <v>426</v>
      </c>
      <c r="F162" s="13" t="s">
        <v>427</v>
      </c>
      <c r="G162" s="14">
        <v>45627</v>
      </c>
      <c r="H162" s="14">
        <v>45687</v>
      </c>
      <c r="I162" s="13" t="s">
        <v>400</v>
      </c>
      <c r="J162" s="13">
        <v>490</v>
      </c>
      <c r="K162" s="13">
        <v>0</v>
      </c>
      <c r="L162" s="13">
        <v>0</v>
      </c>
      <c r="M162" s="13">
        <v>0</v>
      </c>
      <c r="N162" s="14">
        <v>45692</v>
      </c>
      <c r="O162" s="12" t="s">
        <v>684</v>
      </c>
      <c r="P162" s="12" t="s">
        <v>685</v>
      </c>
      <c r="Q162" s="12" t="s">
        <v>430</v>
      </c>
    </row>
    <row r="163" spans="1:17" ht="26" x14ac:dyDescent="0.35">
      <c r="A163" s="12" t="s">
        <v>690</v>
      </c>
      <c r="B163" s="12" t="s">
        <v>568</v>
      </c>
      <c r="C163" s="13" t="s">
        <v>621</v>
      </c>
      <c r="D163" s="14">
        <v>45108</v>
      </c>
      <c r="E163" s="13" t="s">
        <v>452</v>
      </c>
      <c r="F163" s="13" t="s">
        <v>399</v>
      </c>
      <c r="G163" s="14">
        <v>45689</v>
      </c>
      <c r="H163" s="14">
        <v>45688</v>
      </c>
      <c r="I163" s="13" t="s">
        <v>400</v>
      </c>
      <c r="J163" s="13">
        <v>673.75</v>
      </c>
      <c r="K163" s="13">
        <v>0</v>
      </c>
      <c r="L163" s="13">
        <v>3.97</v>
      </c>
      <c r="M163" s="13">
        <v>0</v>
      </c>
      <c r="N163" s="14">
        <v>45692</v>
      </c>
      <c r="O163" s="12" t="s">
        <v>684</v>
      </c>
      <c r="P163" s="12" t="s">
        <v>685</v>
      </c>
      <c r="Q163" s="12" t="s">
        <v>453</v>
      </c>
    </row>
    <row r="164" spans="1:17" ht="26" x14ac:dyDescent="0.35">
      <c r="A164" s="12" t="s">
        <v>690</v>
      </c>
      <c r="B164" s="12" t="s">
        <v>568</v>
      </c>
      <c r="C164" s="13" t="s">
        <v>621</v>
      </c>
      <c r="D164" s="14">
        <v>45108</v>
      </c>
      <c r="E164" s="13" t="s">
        <v>452</v>
      </c>
      <c r="F164" s="13" t="s">
        <v>427</v>
      </c>
      <c r="G164" s="14">
        <v>45627</v>
      </c>
      <c r="H164" s="14">
        <v>45687</v>
      </c>
      <c r="I164" s="13" t="s">
        <v>400</v>
      </c>
      <c r="J164" s="13">
        <v>673.75</v>
      </c>
      <c r="K164" s="13">
        <v>0</v>
      </c>
      <c r="L164" s="13">
        <v>0</v>
      </c>
      <c r="M164" s="13">
        <v>0</v>
      </c>
      <c r="N164" s="14">
        <v>45692</v>
      </c>
      <c r="O164" s="12" t="s">
        <v>684</v>
      </c>
      <c r="P164" s="12" t="s">
        <v>685</v>
      </c>
      <c r="Q164" s="12" t="s">
        <v>453</v>
      </c>
    </row>
    <row r="165" spans="1:17" ht="26" x14ac:dyDescent="0.35">
      <c r="A165" s="12" t="s">
        <v>691</v>
      </c>
      <c r="B165" s="12" t="s">
        <v>568</v>
      </c>
      <c r="C165" s="13" t="s">
        <v>692</v>
      </c>
      <c r="D165" s="14">
        <v>45108</v>
      </c>
      <c r="E165" s="13" t="s">
        <v>426</v>
      </c>
      <c r="F165" s="13" t="s">
        <v>399</v>
      </c>
      <c r="G165" s="14">
        <v>45689</v>
      </c>
      <c r="H165" s="14">
        <v>45688</v>
      </c>
      <c r="I165" s="13" t="s">
        <v>400</v>
      </c>
      <c r="J165" s="13">
        <v>515</v>
      </c>
      <c r="K165" s="13">
        <v>0</v>
      </c>
      <c r="L165" s="13">
        <v>3.64</v>
      </c>
      <c r="M165" s="13">
        <v>0</v>
      </c>
      <c r="N165" s="14">
        <v>45692</v>
      </c>
      <c r="O165" s="12" t="s">
        <v>684</v>
      </c>
      <c r="P165" s="12" t="s">
        <v>685</v>
      </c>
      <c r="Q165" s="12" t="s">
        <v>430</v>
      </c>
    </row>
    <row r="166" spans="1:17" ht="26" x14ac:dyDescent="0.35">
      <c r="A166" s="12" t="s">
        <v>691</v>
      </c>
      <c r="B166" s="12" t="s">
        <v>568</v>
      </c>
      <c r="C166" s="13" t="s">
        <v>692</v>
      </c>
      <c r="D166" s="14">
        <v>45108</v>
      </c>
      <c r="E166" s="13" t="s">
        <v>426</v>
      </c>
      <c r="F166" s="13" t="s">
        <v>427</v>
      </c>
      <c r="G166" s="14">
        <v>45627</v>
      </c>
      <c r="H166" s="14">
        <v>45687</v>
      </c>
      <c r="I166" s="13" t="s">
        <v>400</v>
      </c>
      <c r="J166" s="13">
        <v>515</v>
      </c>
      <c r="K166" s="13">
        <v>0</v>
      </c>
      <c r="L166" s="13">
        <v>0</v>
      </c>
      <c r="M166" s="13">
        <v>0</v>
      </c>
      <c r="N166" s="14">
        <v>45692</v>
      </c>
      <c r="O166" s="12" t="s">
        <v>684</v>
      </c>
      <c r="P166" s="12" t="s">
        <v>685</v>
      </c>
      <c r="Q166" s="12" t="s">
        <v>430</v>
      </c>
    </row>
    <row r="167" spans="1:17" ht="26" x14ac:dyDescent="0.35">
      <c r="A167" s="12" t="s">
        <v>693</v>
      </c>
      <c r="B167" s="12" t="s">
        <v>568</v>
      </c>
      <c r="C167" s="13" t="s">
        <v>694</v>
      </c>
      <c r="D167" s="14">
        <v>45139</v>
      </c>
      <c r="E167" s="13" t="s">
        <v>426</v>
      </c>
      <c r="F167" s="13" t="s">
        <v>399</v>
      </c>
      <c r="G167" s="14">
        <v>45689</v>
      </c>
      <c r="H167" s="14">
        <v>45688</v>
      </c>
      <c r="I167" s="13" t="s">
        <v>400</v>
      </c>
      <c r="J167" s="13">
        <v>515</v>
      </c>
      <c r="K167" s="13">
        <v>0</v>
      </c>
      <c r="L167" s="13">
        <v>3.52</v>
      </c>
      <c r="M167" s="13">
        <v>0</v>
      </c>
      <c r="N167" s="14">
        <v>45692</v>
      </c>
      <c r="O167" s="12" t="s">
        <v>684</v>
      </c>
      <c r="P167" s="12" t="s">
        <v>685</v>
      </c>
      <c r="Q167" s="12" t="s">
        <v>430</v>
      </c>
    </row>
    <row r="168" spans="1:17" ht="26" x14ac:dyDescent="0.35">
      <c r="A168" s="12" t="s">
        <v>693</v>
      </c>
      <c r="B168" s="12" t="s">
        <v>568</v>
      </c>
      <c r="C168" s="13" t="s">
        <v>694</v>
      </c>
      <c r="D168" s="14">
        <v>45139</v>
      </c>
      <c r="E168" s="13" t="s">
        <v>426</v>
      </c>
      <c r="F168" s="13" t="s">
        <v>427</v>
      </c>
      <c r="G168" s="14">
        <v>45627</v>
      </c>
      <c r="H168" s="14">
        <v>45687</v>
      </c>
      <c r="I168" s="13" t="s">
        <v>400</v>
      </c>
      <c r="J168" s="13">
        <v>515</v>
      </c>
      <c r="K168" s="13">
        <v>0</v>
      </c>
      <c r="L168" s="13">
        <v>0</v>
      </c>
      <c r="M168" s="13">
        <v>0</v>
      </c>
      <c r="N168" s="14">
        <v>45692</v>
      </c>
      <c r="O168" s="12" t="s">
        <v>684</v>
      </c>
      <c r="P168" s="12" t="s">
        <v>685</v>
      </c>
      <c r="Q168" s="12" t="s">
        <v>430</v>
      </c>
    </row>
    <row r="169" spans="1:17" ht="26" x14ac:dyDescent="0.35">
      <c r="A169" s="12" t="s">
        <v>695</v>
      </c>
      <c r="B169" s="12" t="s">
        <v>568</v>
      </c>
      <c r="C169" s="13" t="s">
        <v>629</v>
      </c>
      <c r="D169" s="14">
        <v>45108</v>
      </c>
      <c r="E169" s="13" t="s">
        <v>426</v>
      </c>
      <c r="F169" s="13" t="s">
        <v>399</v>
      </c>
      <c r="G169" s="14">
        <v>45689</v>
      </c>
      <c r="H169" s="14">
        <v>45688</v>
      </c>
      <c r="I169" s="13" t="s">
        <v>400</v>
      </c>
      <c r="J169" s="13">
        <v>421.54</v>
      </c>
      <c r="K169" s="13">
        <v>0</v>
      </c>
      <c r="L169" s="13">
        <v>1.35</v>
      </c>
      <c r="M169" s="13">
        <v>0</v>
      </c>
      <c r="N169" s="14">
        <v>45692</v>
      </c>
      <c r="O169" s="12" t="s">
        <v>684</v>
      </c>
      <c r="P169" s="12" t="s">
        <v>685</v>
      </c>
      <c r="Q169" s="12" t="s">
        <v>430</v>
      </c>
    </row>
    <row r="170" spans="1:17" ht="26" x14ac:dyDescent="0.35">
      <c r="A170" s="12" t="s">
        <v>695</v>
      </c>
      <c r="B170" s="12" t="s">
        <v>568</v>
      </c>
      <c r="C170" s="13" t="s">
        <v>629</v>
      </c>
      <c r="D170" s="14">
        <v>45108</v>
      </c>
      <c r="E170" s="13" t="s">
        <v>426</v>
      </c>
      <c r="F170" s="13" t="s">
        <v>427</v>
      </c>
      <c r="G170" s="14">
        <v>45627</v>
      </c>
      <c r="H170" s="14">
        <v>45687</v>
      </c>
      <c r="I170" s="13" t="s">
        <v>400</v>
      </c>
      <c r="J170" s="13">
        <v>421.54</v>
      </c>
      <c r="K170" s="13">
        <v>42.15</v>
      </c>
      <c r="L170" s="13">
        <v>0</v>
      </c>
      <c r="M170" s="13">
        <v>0</v>
      </c>
      <c r="N170" s="14">
        <v>45692</v>
      </c>
      <c r="O170" s="12" t="s">
        <v>684</v>
      </c>
      <c r="P170" s="12" t="s">
        <v>685</v>
      </c>
      <c r="Q170" s="12" t="s">
        <v>430</v>
      </c>
    </row>
    <row r="171" spans="1:17" ht="26" x14ac:dyDescent="0.35">
      <c r="A171" s="12" t="s">
        <v>696</v>
      </c>
      <c r="B171" s="12" t="s">
        <v>568</v>
      </c>
      <c r="C171" s="13" t="s">
        <v>697</v>
      </c>
      <c r="D171" s="14">
        <v>45108</v>
      </c>
      <c r="E171" s="13" t="s">
        <v>426</v>
      </c>
      <c r="F171" s="13" t="s">
        <v>399</v>
      </c>
      <c r="G171" s="14">
        <v>45689</v>
      </c>
      <c r="H171" s="14">
        <v>45688</v>
      </c>
      <c r="I171" s="13" t="s">
        <v>400</v>
      </c>
      <c r="J171" s="13">
        <v>457.96</v>
      </c>
      <c r="K171" s="13">
        <v>0</v>
      </c>
      <c r="L171" s="13">
        <v>2.87</v>
      </c>
      <c r="M171" s="13">
        <v>0</v>
      </c>
      <c r="N171" s="14">
        <v>45692</v>
      </c>
      <c r="O171" s="12" t="s">
        <v>684</v>
      </c>
      <c r="P171" s="12" t="s">
        <v>685</v>
      </c>
      <c r="Q171" s="12" t="s">
        <v>430</v>
      </c>
    </row>
    <row r="172" spans="1:17" ht="26" x14ac:dyDescent="0.35">
      <c r="A172" s="12" t="s">
        <v>696</v>
      </c>
      <c r="B172" s="12" t="s">
        <v>568</v>
      </c>
      <c r="C172" s="13" t="s">
        <v>697</v>
      </c>
      <c r="D172" s="14">
        <v>45108</v>
      </c>
      <c r="E172" s="13" t="s">
        <v>426</v>
      </c>
      <c r="F172" s="13" t="s">
        <v>427</v>
      </c>
      <c r="G172" s="14">
        <v>45627</v>
      </c>
      <c r="H172" s="14">
        <v>45687</v>
      </c>
      <c r="I172" s="13" t="s">
        <v>400</v>
      </c>
      <c r="J172" s="13">
        <v>457.96</v>
      </c>
      <c r="K172" s="13">
        <v>0</v>
      </c>
      <c r="L172" s="13">
        <v>0</v>
      </c>
      <c r="M172" s="13">
        <v>0</v>
      </c>
      <c r="N172" s="14">
        <v>45692</v>
      </c>
      <c r="O172" s="12" t="s">
        <v>684</v>
      </c>
      <c r="P172" s="12" t="s">
        <v>685</v>
      </c>
      <c r="Q172" s="12" t="s">
        <v>430</v>
      </c>
    </row>
    <row r="173" spans="1:17" ht="26" x14ac:dyDescent="0.35">
      <c r="A173" s="12" t="s">
        <v>698</v>
      </c>
      <c r="B173" s="12" t="s">
        <v>568</v>
      </c>
      <c r="C173" s="13" t="s">
        <v>699</v>
      </c>
      <c r="D173" s="14">
        <v>45108</v>
      </c>
      <c r="E173" s="13" t="s">
        <v>426</v>
      </c>
      <c r="F173" s="13" t="s">
        <v>399</v>
      </c>
      <c r="G173" s="14">
        <v>45689</v>
      </c>
      <c r="H173" s="14">
        <v>45688</v>
      </c>
      <c r="I173" s="13" t="s">
        <v>400</v>
      </c>
      <c r="J173" s="13">
        <v>515</v>
      </c>
      <c r="K173" s="13">
        <v>0</v>
      </c>
      <c r="L173" s="13">
        <v>3.72</v>
      </c>
      <c r="M173" s="13">
        <v>0</v>
      </c>
      <c r="N173" s="14">
        <v>45692</v>
      </c>
      <c r="O173" s="12" t="s">
        <v>684</v>
      </c>
      <c r="P173" s="12" t="s">
        <v>685</v>
      </c>
      <c r="Q173" s="12" t="s">
        <v>430</v>
      </c>
    </row>
    <row r="174" spans="1:17" ht="26" x14ac:dyDescent="0.35">
      <c r="A174" s="12" t="s">
        <v>698</v>
      </c>
      <c r="B174" s="12" t="s">
        <v>568</v>
      </c>
      <c r="C174" s="13" t="s">
        <v>699</v>
      </c>
      <c r="D174" s="14">
        <v>45108</v>
      </c>
      <c r="E174" s="13" t="s">
        <v>426</v>
      </c>
      <c r="F174" s="13" t="s">
        <v>427</v>
      </c>
      <c r="G174" s="14">
        <v>45627</v>
      </c>
      <c r="H174" s="14">
        <v>45687</v>
      </c>
      <c r="I174" s="13" t="s">
        <v>400</v>
      </c>
      <c r="J174" s="13">
        <v>515</v>
      </c>
      <c r="K174" s="13">
        <v>0</v>
      </c>
      <c r="L174" s="13">
        <v>0</v>
      </c>
      <c r="M174" s="13">
        <v>0</v>
      </c>
      <c r="N174" s="14">
        <v>45692</v>
      </c>
      <c r="O174" s="12" t="s">
        <v>684</v>
      </c>
      <c r="P174" s="12" t="s">
        <v>685</v>
      </c>
      <c r="Q174" s="12" t="s">
        <v>430</v>
      </c>
    </row>
    <row r="175" spans="1:17" ht="26" x14ac:dyDescent="0.35">
      <c r="A175" s="12" t="s">
        <v>700</v>
      </c>
      <c r="B175" s="12" t="s">
        <v>568</v>
      </c>
      <c r="C175" s="13" t="s">
        <v>699</v>
      </c>
      <c r="D175" s="14">
        <v>45108</v>
      </c>
      <c r="E175" s="13" t="s">
        <v>452</v>
      </c>
      <c r="F175" s="13" t="s">
        <v>399</v>
      </c>
      <c r="G175" s="14">
        <v>45689</v>
      </c>
      <c r="H175" s="14">
        <v>45688</v>
      </c>
      <c r="I175" s="13" t="s">
        <v>400</v>
      </c>
      <c r="J175" s="13">
        <v>708.13</v>
      </c>
      <c r="K175" s="13">
        <v>0</v>
      </c>
      <c r="L175" s="13">
        <v>4.5199999999999996</v>
      </c>
      <c r="M175" s="13">
        <v>0</v>
      </c>
      <c r="N175" s="14">
        <v>45692</v>
      </c>
      <c r="O175" s="12" t="s">
        <v>684</v>
      </c>
      <c r="P175" s="12" t="s">
        <v>685</v>
      </c>
      <c r="Q175" s="12" t="s">
        <v>453</v>
      </c>
    </row>
    <row r="176" spans="1:17" ht="26" x14ac:dyDescent="0.35">
      <c r="A176" s="12" t="s">
        <v>700</v>
      </c>
      <c r="B176" s="12" t="s">
        <v>568</v>
      </c>
      <c r="C176" s="13" t="s">
        <v>699</v>
      </c>
      <c r="D176" s="14">
        <v>45108</v>
      </c>
      <c r="E176" s="13" t="s">
        <v>452</v>
      </c>
      <c r="F176" s="13" t="s">
        <v>427</v>
      </c>
      <c r="G176" s="14">
        <v>45627</v>
      </c>
      <c r="H176" s="14">
        <v>45687</v>
      </c>
      <c r="I176" s="13" t="s">
        <v>400</v>
      </c>
      <c r="J176" s="13">
        <v>708.13</v>
      </c>
      <c r="K176" s="13">
        <v>0</v>
      </c>
      <c r="L176" s="13">
        <v>0</v>
      </c>
      <c r="M176" s="13">
        <v>0</v>
      </c>
      <c r="N176" s="14">
        <v>45692</v>
      </c>
      <c r="O176" s="12" t="s">
        <v>684</v>
      </c>
      <c r="P176" s="12" t="s">
        <v>685</v>
      </c>
      <c r="Q176" s="12" t="s">
        <v>453</v>
      </c>
    </row>
    <row r="177" spans="1:17" ht="26" x14ac:dyDescent="0.35">
      <c r="A177" s="12" t="s">
        <v>701</v>
      </c>
      <c r="B177" s="12" t="s">
        <v>568</v>
      </c>
      <c r="C177" s="13" t="s">
        <v>702</v>
      </c>
      <c r="D177" s="14">
        <v>45108</v>
      </c>
      <c r="E177" s="13" t="s">
        <v>426</v>
      </c>
      <c r="F177" s="13" t="s">
        <v>399</v>
      </c>
      <c r="G177" s="14">
        <v>45689</v>
      </c>
      <c r="H177" s="14">
        <v>45688</v>
      </c>
      <c r="I177" s="13" t="s">
        <v>400</v>
      </c>
      <c r="J177" s="13">
        <v>708.34</v>
      </c>
      <c r="K177" s="13">
        <v>0</v>
      </c>
      <c r="L177" s="13">
        <v>4.3600000000000003</v>
      </c>
      <c r="M177" s="13">
        <v>0</v>
      </c>
      <c r="N177" s="14">
        <v>45692</v>
      </c>
      <c r="O177" s="12" t="s">
        <v>684</v>
      </c>
      <c r="P177" s="12" t="s">
        <v>685</v>
      </c>
      <c r="Q177" s="12" t="s">
        <v>430</v>
      </c>
    </row>
    <row r="178" spans="1:17" ht="26" x14ac:dyDescent="0.35">
      <c r="A178" s="12" t="s">
        <v>701</v>
      </c>
      <c r="B178" s="12" t="s">
        <v>568</v>
      </c>
      <c r="C178" s="13" t="s">
        <v>702</v>
      </c>
      <c r="D178" s="14">
        <v>45108</v>
      </c>
      <c r="E178" s="13" t="s">
        <v>426</v>
      </c>
      <c r="F178" s="13" t="s">
        <v>427</v>
      </c>
      <c r="G178" s="14">
        <v>45627</v>
      </c>
      <c r="H178" s="14">
        <v>45687</v>
      </c>
      <c r="I178" s="13" t="s">
        <v>400</v>
      </c>
      <c r="J178" s="13">
        <v>708.34</v>
      </c>
      <c r="K178" s="13">
        <v>0</v>
      </c>
      <c r="L178" s="13">
        <v>0</v>
      </c>
      <c r="M178" s="13">
        <v>0</v>
      </c>
      <c r="N178" s="14">
        <v>45692</v>
      </c>
      <c r="O178" s="12" t="s">
        <v>684</v>
      </c>
      <c r="P178" s="12" t="s">
        <v>685</v>
      </c>
      <c r="Q178" s="12" t="s">
        <v>430</v>
      </c>
    </row>
    <row r="179" spans="1:17" x14ac:dyDescent="0.35">
      <c r="A179" s="12" t="s">
        <v>703</v>
      </c>
      <c r="B179" s="12" t="s">
        <v>568</v>
      </c>
      <c r="C179" s="13" t="s">
        <v>704</v>
      </c>
      <c r="D179" s="14">
        <v>45261</v>
      </c>
      <c r="E179" s="13" t="s">
        <v>585</v>
      </c>
      <c r="F179" s="13" t="s">
        <v>399</v>
      </c>
      <c r="G179" s="14">
        <v>45689</v>
      </c>
      <c r="H179" s="14">
        <v>45688</v>
      </c>
      <c r="I179" s="13" t="s">
        <v>400</v>
      </c>
      <c r="J179" s="13">
        <v>311.10000000000002</v>
      </c>
      <c r="K179" s="13">
        <v>0</v>
      </c>
      <c r="L179" s="13">
        <v>7.43</v>
      </c>
      <c r="M179" s="13">
        <v>0</v>
      </c>
      <c r="N179" s="14">
        <v>45692</v>
      </c>
      <c r="O179" s="12"/>
      <c r="P179" s="12"/>
      <c r="Q179" s="12"/>
    </row>
    <row r="180" spans="1:17" x14ac:dyDescent="0.35">
      <c r="A180" s="12" t="s">
        <v>705</v>
      </c>
      <c r="B180" s="12" t="s">
        <v>568</v>
      </c>
      <c r="C180" s="13" t="s">
        <v>704</v>
      </c>
      <c r="D180" s="14">
        <v>45261</v>
      </c>
      <c r="E180" s="13" t="s">
        <v>585</v>
      </c>
      <c r="F180" s="13" t="s">
        <v>399</v>
      </c>
      <c r="G180" s="14">
        <v>45689</v>
      </c>
      <c r="H180" s="14">
        <v>45688</v>
      </c>
      <c r="I180" s="13" t="s">
        <v>400</v>
      </c>
      <c r="J180" s="13">
        <v>311.10000000000002</v>
      </c>
      <c r="K180" s="13">
        <v>0</v>
      </c>
      <c r="L180" s="13">
        <v>10.15</v>
      </c>
      <c r="M180" s="13">
        <v>0</v>
      </c>
      <c r="N180" s="14">
        <v>45692</v>
      </c>
      <c r="O180" s="12"/>
      <c r="P180" s="12"/>
      <c r="Q180" s="12"/>
    </row>
    <row r="181" spans="1:17" ht="26" x14ac:dyDescent="0.35">
      <c r="A181" s="12" t="s">
        <v>706</v>
      </c>
      <c r="B181" s="12" t="s">
        <v>568</v>
      </c>
      <c r="C181" s="13" t="s">
        <v>683</v>
      </c>
      <c r="D181" s="14">
        <v>45170</v>
      </c>
      <c r="E181" s="13" t="s">
        <v>452</v>
      </c>
      <c r="F181" s="13" t="s">
        <v>399</v>
      </c>
      <c r="G181" s="14">
        <v>45689</v>
      </c>
      <c r="H181" s="14">
        <v>45688</v>
      </c>
      <c r="I181" s="13" t="s">
        <v>400</v>
      </c>
      <c r="J181" s="13">
        <v>0</v>
      </c>
      <c r="K181" s="13">
        <v>0</v>
      </c>
      <c r="L181" s="13">
        <v>1.82</v>
      </c>
      <c r="M181" s="13">
        <v>0</v>
      </c>
      <c r="N181" s="14">
        <v>45692</v>
      </c>
      <c r="O181" s="12" t="s">
        <v>684</v>
      </c>
      <c r="P181" s="12" t="s">
        <v>685</v>
      </c>
      <c r="Q181" s="12" t="s">
        <v>453</v>
      </c>
    </row>
    <row r="182" spans="1:17" ht="26" x14ac:dyDescent="0.35">
      <c r="A182" s="12" t="s">
        <v>707</v>
      </c>
      <c r="B182" s="12" t="s">
        <v>568</v>
      </c>
      <c r="C182" s="13" t="s">
        <v>704</v>
      </c>
      <c r="D182" s="14">
        <v>45261</v>
      </c>
      <c r="E182" s="13" t="s">
        <v>598</v>
      </c>
      <c r="F182" s="13" t="s">
        <v>399</v>
      </c>
      <c r="G182" s="14">
        <v>45689</v>
      </c>
      <c r="H182" s="14">
        <v>45688</v>
      </c>
      <c r="I182" s="13" t="s">
        <v>647</v>
      </c>
      <c r="J182" s="15">
        <v>3000</v>
      </c>
      <c r="K182" s="13">
        <v>0</v>
      </c>
      <c r="L182" s="13">
        <v>2.87</v>
      </c>
      <c r="M182" s="13">
        <v>0</v>
      </c>
      <c r="N182" s="14">
        <v>45692</v>
      </c>
      <c r="O182" s="12"/>
      <c r="P182" s="12"/>
      <c r="Q182" s="12"/>
    </row>
    <row r="183" spans="1:17" ht="26" x14ac:dyDescent="0.35">
      <c r="A183" s="12" t="s">
        <v>708</v>
      </c>
      <c r="B183" s="12" t="s">
        <v>568</v>
      </c>
      <c r="C183" s="13" t="s">
        <v>704</v>
      </c>
      <c r="D183" s="14">
        <v>45261</v>
      </c>
      <c r="E183" s="13" t="s">
        <v>598</v>
      </c>
      <c r="F183" s="13" t="s">
        <v>399</v>
      </c>
      <c r="G183" s="14">
        <v>45689</v>
      </c>
      <c r="H183" s="14">
        <v>45688</v>
      </c>
      <c r="I183" s="13" t="s">
        <v>647</v>
      </c>
      <c r="J183" s="15">
        <v>3000</v>
      </c>
      <c r="K183" s="13">
        <v>0</v>
      </c>
      <c r="L183" s="13">
        <v>2.87</v>
      </c>
      <c r="M183" s="13">
        <v>0</v>
      </c>
      <c r="N183" s="14">
        <v>45692</v>
      </c>
      <c r="O183" s="12"/>
      <c r="P183" s="12"/>
      <c r="Q183" s="12"/>
    </row>
    <row r="184" spans="1:17" x14ac:dyDescent="0.35">
      <c r="A184" s="12" t="s">
        <v>709</v>
      </c>
      <c r="B184" s="12" t="s">
        <v>568</v>
      </c>
      <c r="C184" s="13" t="s">
        <v>479</v>
      </c>
      <c r="D184" s="14">
        <v>45292</v>
      </c>
      <c r="E184" s="13" t="s">
        <v>585</v>
      </c>
      <c r="F184" s="13" t="s">
        <v>399</v>
      </c>
      <c r="G184" s="14">
        <v>45689</v>
      </c>
      <c r="H184" s="14">
        <v>45688</v>
      </c>
      <c r="I184" s="13" t="s">
        <v>400</v>
      </c>
      <c r="J184" s="13">
        <v>140</v>
      </c>
      <c r="K184" s="13">
        <v>0</v>
      </c>
      <c r="L184" s="13">
        <v>2.42</v>
      </c>
      <c r="M184" s="13">
        <v>0</v>
      </c>
      <c r="N184" s="14">
        <v>45692</v>
      </c>
      <c r="O184" s="12"/>
      <c r="P184" s="12"/>
      <c r="Q184" s="12"/>
    </row>
    <row r="185" spans="1:17" x14ac:dyDescent="0.35">
      <c r="A185" s="12" t="s">
        <v>710</v>
      </c>
      <c r="B185" s="12" t="s">
        <v>568</v>
      </c>
      <c r="C185" s="13" t="s">
        <v>479</v>
      </c>
      <c r="D185" s="14">
        <v>45292</v>
      </c>
      <c r="E185" s="13" t="s">
        <v>585</v>
      </c>
      <c r="F185" s="13" t="s">
        <v>399</v>
      </c>
      <c r="G185" s="14">
        <v>45689</v>
      </c>
      <c r="H185" s="14">
        <v>45688</v>
      </c>
      <c r="I185" s="13" t="s">
        <v>400</v>
      </c>
      <c r="J185" s="13">
        <v>145.32</v>
      </c>
      <c r="K185" s="13">
        <v>0</v>
      </c>
      <c r="L185" s="13">
        <v>1.64</v>
      </c>
      <c r="M185" s="13">
        <v>0</v>
      </c>
      <c r="N185" s="14">
        <v>45692</v>
      </c>
      <c r="O185" s="12"/>
      <c r="P185" s="12"/>
      <c r="Q185" s="12"/>
    </row>
    <row r="186" spans="1:17" x14ac:dyDescent="0.35">
      <c r="A186" s="12" t="s">
        <v>711</v>
      </c>
      <c r="B186" s="12" t="s">
        <v>568</v>
      </c>
      <c r="C186" s="13" t="s">
        <v>712</v>
      </c>
      <c r="D186" s="14">
        <v>45352</v>
      </c>
      <c r="E186" s="13" t="s">
        <v>585</v>
      </c>
      <c r="F186" s="13" t="s">
        <v>399</v>
      </c>
      <c r="G186" s="14">
        <v>45689</v>
      </c>
      <c r="H186" s="14">
        <v>45688</v>
      </c>
      <c r="I186" s="13" t="s">
        <v>400</v>
      </c>
      <c r="J186" s="13">
        <v>140</v>
      </c>
      <c r="K186" s="13">
        <v>0</v>
      </c>
      <c r="L186" s="13">
        <v>0.71</v>
      </c>
      <c r="M186" s="13">
        <v>0</v>
      </c>
      <c r="N186" s="14">
        <v>45692</v>
      </c>
      <c r="O186" s="12"/>
      <c r="P186" s="12"/>
      <c r="Q186" s="12"/>
    </row>
    <row r="187" spans="1:17" x14ac:dyDescent="0.35">
      <c r="A187" s="12" t="s">
        <v>713</v>
      </c>
      <c r="B187" s="12" t="s">
        <v>568</v>
      </c>
      <c r="C187" s="13" t="s">
        <v>714</v>
      </c>
      <c r="D187" s="14">
        <v>45383</v>
      </c>
      <c r="E187" s="13" t="s">
        <v>585</v>
      </c>
      <c r="F187" s="13" t="s">
        <v>399</v>
      </c>
      <c r="G187" s="14">
        <v>45689</v>
      </c>
      <c r="H187" s="14">
        <v>45688</v>
      </c>
      <c r="I187" s="13" t="s">
        <v>400</v>
      </c>
      <c r="J187" s="13">
        <v>140</v>
      </c>
      <c r="K187" s="13">
        <v>0</v>
      </c>
      <c r="L187" s="13">
        <v>0.64</v>
      </c>
      <c r="M187" s="13">
        <v>0</v>
      </c>
      <c r="N187" s="14">
        <v>45692</v>
      </c>
      <c r="O187" s="12"/>
      <c r="P187" s="12"/>
      <c r="Q187" s="12"/>
    </row>
    <row r="188" spans="1:17" x14ac:dyDescent="0.35">
      <c r="A188" s="12" t="s">
        <v>715</v>
      </c>
      <c r="B188" s="12" t="s">
        <v>568</v>
      </c>
      <c r="C188" s="13" t="s">
        <v>716</v>
      </c>
      <c r="D188" s="14">
        <v>45383</v>
      </c>
      <c r="E188" s="13" t="s">
        <v>585</v>
      </c>
      <c r="F188" s="13" t="s">
        <v>399</v>
      </c>
      <c r="G188" s="14">
        <v>45689</v>
      </c>
      <c r="H188" s="14">
        <v>45688</v>
      </c>
      <c r="I188" s="13" t="s">
        <v>400</v>
      </c>
      <c r="J188" s="13">
        <v>300</v>
      </c>
      <c r="K188" s="13">
        <v>0</v>
      </c>
      <c r="L188" s="13">
        <v>1.38</v>
      </c>
      <c r="M188" s="13">
        <v>0</v>
      </c>
      <c r="N188" s="14">
        <v>45692</v>
      </c>
      <c r="O188" s="12"/>
      <c r="P188" s="12"/>
      <c r="Q188" s="12"/>
    </row>
    <row r="189" spans="1:17" x14ac:dyDescent="0.35">
      <c r="A189" s="12" t="s">
        <v>717</v>
      </c>
      <c r="B189" s="12" t="s">
        <v>568</v>
      </c>
      <c r="C189" s="13" t="s">
        <v>718</v>
      </c>
      <c r="D189" s="14">
        <v>45383</v>
      </c>
      <c r="E189" s="13" t="s">
        <v>585</v>
      </c>
      <c r="F189" s="13" t="s">
        <v>399</v>
      </c>
      <c r="G189" s="14">
        <v>45689</v>
      </c>
      <c r="H189" s="14">
        <v>45688</v>
      </c>
      <c r="I189" s="13" t="s">
        <v>400</v>
      </c>
      <c r="J189" s="13">
        <v>140</v>
      </c>
      <c r="K189" s="13">
        <v>0</v>
      </c>
      <c r="L189" s="13">
        <v>0.64</v>
      </c>
      <c r="M189" s="13">
        <v>0</v>
      </c>
      <c r="N189" s="14">
        <v>45692</v>
      </c>
      <c r="O189" s="12"/>
      <c r="P189" s="12"/>
      <c r="Q189" s="12"/>
    </row>
    <row r="190" spans="1:17" x14ac:dyDescent="0.35">
      <c r="A190" s="12" t="s">
        <v>719</v>
      </c>
      <c r="B190" s="12" t="s">
        <v>568</v>
      </c>
      <c r="C190" s="13" t="s">
        <v>720</v>
      </c>
      <c r="D190" s="14">
        <v>45383</v>
      </c>
      <c r="E190" s="13" t="s">
        <v>585</v>
      </c>
      <c r="F190" s="13" t="s">
        <v>399</v>
      </c>
      <c r="G190" s="14">
        <v>45689</v>
      </c>
      <c r="H190" s="14">
        <v>45688</v>
      </c>
      <c r="I190" s="13" t="s">
        <v>400</v>
      </c>
      <c r="J190" s="13">
        <v>100</v>
      </c>
      <c r="K190" s="13">
        <v>0</v>
      </c>
      <c r="L190" s="13">
        <v>0.46</v>
      </c>
      <c r="M190" s="13">
        <v>0</v>
      </c>
      <c r="N190" s="14">
        <v>45692</v>
      </c>
      <c r="O190" s="12"/>
      <c r="P190" s="12"/>
      <c r="Q190" s="12"/>
    </row>
    <row r="191" spans="1:17" ht="63.5" x14ac:dyDescent="0.35">
      <c r="A191" s="12" t="s">
        <v>721</v>
      </c>
      <c r="B191" s="12" t="s">
        <v>568</v>
      </c>
      <c r="C191" s="13" t="s">
        <v>722</v>
      </c>
      <c r="D191" s="14">
        <v>45413</v>
      </c>
      <c r="E191" s="13" t="s">
        <v>723</v>
      </c>
      <c r="F191" s="13" t="s">
        <v>427</v>
      </c>
      <c r="G191" s="14">
        <v>45689</v>
      </c>
      <c r="H191" s="14">
        <v>45689</v>
      </c>
      <c r="I191" s="13" t="s">
        <v>400</v>
      </c>
      <c r="J191" s="13">
        <v>812.5</v>
      </c>
      <c r="K191" s="13">
        <v>81.25</v>
      </c>
      <c r="L191" s="13">
        <v>0</v>
      </c>
      <c r="M191" s="13">
        <v>0</v>
      </c>
      <c r="N191" s="14">
        <v>45692</v>
      </c>
      <c r="O191" s="12" t="s">
        <v>724</v>
      </c>
      <c r="P191" s="12" t="s">
        <v>725</v>
      </c>
      <c r="Q191" s="12" t="s">
        <v>430</v>
      </c>
    </row>
    <row r="192" spans="1:17" x14ac:dyDescent="0.35">
      <c r="A192" s="12" t="s">
        <v>726</v>
      </c>
      <c r="B192" s="12" t="s">
        <v>568</v>
      </c>
      <c r="C192" s="13" t="s">
        <v>727</v>
      </c>
      <c r="D192" s="14">
        <v>45413</v>
      </c>
      <c r="E192" s="13" t="s">
        <v>585</v>
      </c>
      <c r="F192" s="13" t="s">
        <v>399</v>
      </c>
      <c r="G192" s="14">
        <v>45689</v>
      </c>
      <c r="H192" s="14">
        <v>45688</v>
      </c>
      <c r="I192" s="13" t="s">
        <v>400</v>
      </c>
      <c r="J192" s="13">
        <v>140</v>
      </c>
      <c r="K192" s="13">
        <v>0</v>
      </c>
      <c r="L192" s="13">
        <v>2.27</v>
      </c>
      <c r="M192" s="13">
        <v>0</v>
      </c>
      <c r="N192" s="14">
        <v>45692</v>
      </c>
      <c r="O192" s="12"/>
      <c r="P192" s="12"/>
      <c r="Q192" s="12"/>
    </row>
    <row r="193" spans="1:17" ht="63.5" x14ac:dyDescent="0.35">
      <c r="A193" s="12" t="s">
        <v>728</v>
      </c>
      <c r="B193" s="12" t="s">
        <v>568</v>
      </c>
      <c r="C193" s="13" t="s">
        <v>729</v>
      </c>
      <c r="D193" s="14">
        <v>45413</v>
      </c>
      <c r="E193" s="13" t="s">
        <v>723</v>
      </c>
      <c r="F193" s="13" t="s">
        <v>427</v>
      </c>
      <c r="G193" s="14">
        <v>45689</v>
      </c>
      <c r="H193" s="14">
        <v>45689</v>
      </c>
      <c r="I193" s="13" t="s">
        <v>400</v>
      </c>
      <c r="J193" s="13">
        <v>625</v>
      </c>
      <c r="K193" s="13">
        <v>62.5</v>
      </c>
      <c r="L193" s="13">
        <v>0</v>
      </c>
      <c r="M193" s="13">
        <v>0</v>
      </c>
      <c r="N193" s="14">
        <v>45692</v>
      </c>
      <c r="O193" s="12" t="s">
        <v>724</v>
      </c>
      <c r="P193" s="12" t="s">
        <v>725</v>
      </c>
      <c r="Q193" s="12" t="s">
        <v>430</v>
      </c>
    </row>
    <row r="194" spans="1:17" ht="63.5" x14ac:dyDescent="0.35">
      <c r="A194" s="12" t="s">
        <v>730</v>
      </c>
      <c r="B194" s="12" t="s">
        <v>568</v>
      </c>
      <c r="C194" s="13" t="s">
        <v>731</v>
      </c>
      <c r="D194" s="14">
        <v>45413</v>
      </c>
      <c r="E194" s="13" t="s">
        <v>723</v>
      </c>
      <c r="F194" s="13" t="s">
        <v>427</v>
      </c>
      <c r="G194" s="14">
        <v>45689</v>
      </c>
      <c r="H194" s="14">
        <v>45689</v>
      </c>
      <c r="I194" s="13" t="s">
        <v>400</v>
      </c>
      <c r="J194" s="15">
        <v>1000</v>
      </c>
      <c r="K194" s="13">
        <v>100</v>
      </c>
      <c r="L194" s="13">
        <v>0</v>
      </c>
      <c r="M194" s="13">
        <v>0</v>
      </c>
      <c r="N194" s="14">
        <v>45692</v>
      </c>
      <c r="O194" s="12" t="s">
        <v>724</v>
      </c>
      <c r="P194" s="12" t="s">
        <v>725</v>
      </c>
      <c r="Q194" s="12" t="s">
        <v>430</v>
      </c>
    </row>
    <row r="195" spans="1:17" x14ac:dyDescent="0.35">
      <c r="A195" s="12" t="s">
        <v>732</v>
      </c>
      <c r="B195" s="12" t="s">
        <v>568</v>
      </c>
      <c r="C195" s="13" t="s">
        <v>714</v>
      </c>
      <c r="D195" s="14">
        <v>45413</v>
      </c>
      <c r="E195" s="13" t="s">
        <v>585</v>
      </c>
      <c r="F195" s="13" t="s">
        <v>399</v>
      </c>
      <c r="G195" s="14">
        <v>45689</v>
      </c>
      <c r="H195" s="14">
        <v>45688</v>
      </c>
      <c r="I195" s="13" t="s">
        <v>400</v>
      </c>
      <c r="J195" s="13">
        <v>140</v>
      </c>
      <c r="K195" s="13">
        <v>0</v>
      </c>
      <c r="L195" s="13">
        <v>0.57999999999999996</v>
      </c>
      <c r="M195" s="13">
        <v>0</v>
      </c>
      <c r="N195" s="14">
        <v>45692</v>
      </c>
      <c r="O195" s="12"/>
      <c r="P195" s="12"/>
      <c r="Q195" s="12"/>
    </row>
    <row r="196" spans="1:17" ht="63.5" x14ac:dyDescent="0.35">
      <c r="A196" s="12" t="s">
        <v>733</v>
      </c>
      <c r="B196" s="12" t="s">
        <v>568</v>
      </c>
      <c r="C196" s="13" t="s">
        <v>734</v>
      </c>
      <c r="D196" s="14">
        <v>45413</v>
      </c>
      <c r="E196" s="13" t="s">
        <v>723</v>
      </c>
      <c r="F196" s="13" t="s">
        <v>427</v>
      </c>
      <c r="G196" s="14">
        <v>45689</v>
      </c>
      <c r="H196" s="14">
        <v>45689</v>
      </c>
      <c r="I196" s="13" t="s">
        <v>400</v>
      </c>
      <c r="J196" s="13">
        <v>200</v>
      </c>
      <c r="K196" s="13">
        <v>20</v>
      </c>
      <c r="L196" s="13">
        <v>0</v>
      </c>
      <c r="M196" s="13">
        <v>0</v>
      </c>
      <c r="N196" s="14">
        <v>45692</v>
      </c>
      <c r="O196" s="12" t="s">
        <v>724</v>
      </c>
      <c r="P196" s="12" t="s">
        <v>725</v>
      </c>
      <c r="Q196" s="12" t="s">
        <v>430</v>
      </c>
    </row>
    <row r="197" spans="1:17" x14ac:dyDescent="0.35">
      <c r="A197" s="12" t="s">
        <v>735</v>
      </c>
      <c r="B197" s="12" t="s">
        <v>568</v>
      </c>
      <c r="C197" s="13" t="s">
        <v>736</v>
      </c>
      <c r="D197" s="14">
        <v>45413</v>
      </c>
      <c r="E197" s="13" t="s">
        <v>585</v>
      </c>
      <c r="F197" s="13" t="s">
        <v>399</v>
      </c>
      <c r="G197" s="14">
        <v>45689</v>
      </c>
      <c r="H197" s="14">
        <v>45688</v>
      </c>
      <c r="I197" s="13" t="s">
        <v>400</v>
      </c>
      <c r="J197" s="13">
        <v>140</v>
      </c>
      <c r="K197" s="13">
        <v>0</v>
      </c>
      <c r="L197" s="13">
        <v>2.89</v>
      </c>
      <c r="M197" s="13">
        <v>0</v>
      </c>
      <c r="N197" s="14">
        <v>45692</v>
      </c>
      <c r="O197" s="12"/>
      <c r="P197" s="12"/>
      <c r="Q197" s="12"/>
    </row>
    <row r="198" spans="1:17" x14ac:dyDescent="0.35">
      <c r="A198" s="12" t="s">
        <v>737</v>
      </c>
      <c r="B198" s="12" t="s">
        <v>568</v>
      </c>
      <c r="C198" s="13" t="s">
        <v>738</v>
      </c>
      <c r="D198" s="14">
        <v>45444</v>
      </c>
      <c r="E198" s="13" t="s">
        <v>585</v>
      </c>
      <c r="F198" s="13" t="s">
        <v>399</v>
      </c>
      <c r="G198" s="14">
        <v>45689</v>
      </c>
      <c r="H198" s="14">
        <v>45688</v>
      </c>
      <c r="I198" s="13" t="s">
        <v>400</v>
      </c>
      <c r="J198" s="13">
        <v>200</v>
      </c>
      <c r="K198" s="13">
        <v>0</v>
      </c>
      <c r="L198" s="13">
        <v>0.73</v>
      </c>
      <c r="M198" s="13">
        <v>0</v>
      </c>
      <c r="N198" s="14">
        <v>45692</v>
      </c>
      <c r="O198" s="12"/>
      <c r="P198" s="12"/>
      <c r="Q198" s="12"/>
    </row>
    <row r="199" spans="1:17" x14ac:dyDescent="0.35">
      <c r="A199" s="12" t="s">
        <v>739</v>
      </c>
      <c r="B199" s="12" t="s">
        <v>568</v>
      </c>
      <c r="C199" s="13" t="s">
        <v>738</v>
      </c>
      <c r="D199" s="14">
        <v>45444</v>
      </c>
      <c r="E199" s="13" t="s">
        <v>585</v>
      </c>
      <c r="F199" s="13" t="s">
        <v>399</v>
      </c>
      <c r="G199" s="14">
        <v>45689</v>
      </c>
      <c r="H199" s="14">
        <v>45688</v>
      </c>
      <c r="I199" s="13" t="s">
        <v>400</v>
      </c>
      <c r="J199" s="13">
        <v>140</v>
      </c>
      <c r="K199" s="13">
        <v>0</v>
      </c>
      <c r="L199" s="13">
        <v>0.51</v>
      </c>
      <c r="M199" s="13">
        <v>0</v>
      </c>
      <c r="N199" s="14">
        <v>45692</v>
      </c>
      <c r="O199" s="12"/>
      <c r="P199" s="12"/>
      <c r="Q199" s="12"/>
    </row>
    <row r="200" spans="1:17" ht="26" x14ac:dyDescent="0.35">
      <c r="A200" s="12" t="s">
        <v>740</v>
      </c>
      <c r="B200" s="12" t="s">
        <v>568</v>
      </c>
      <c r="C200" s="13" t="s">
        <v>741</v>
      </c>
      <c r="D200" s="14">
        <v>45413</v>
      </c>
      <c r="E200" s="13" t="s">
        <v>426</v>
      </c>
      <c r="F200" s="13" t="s">
        <v>399</v>
      </c>
      <c r="G200" s="14">
        <v>45689</v>
      </c>
      <c r="H200" s="14">
        <v>45688</v>
      </c>
      <c r="I200" s="13" t="s">
        <v>400</v>
      </c>
      <c r="J200" s="13">
        <v>500</v>
      </c>
      <c r="K200" s="13">
        <v>0</v>
      </c>
      <c r="L200" s="13">
        <v>1.24</v>
      </c>
      <c r="M200" s="13">
        <v>0</v>
      </c>
      <c r="N200" s="14">
        <v>45692</v>
      </c>
      <c r="O200" s="12" t="s">
        <v>684</v>
      </c>
      <c r="P200" s="12" t="s">
        <v>685</v>
      </c>
      <c r="Q200" s="12" t="s">
        <v>430</v>
      </c>
    </row>
    <row r="201" spans="1:17" ht="26" x14ac:dyDescent="0.35">
      <c r="A201" s="12" t="s">
        <v>740</v>
      </c>
      <c r="B201" s="12" t="s">
        <v>568</v>
      </c>
      <c r="C201" s="13" t="s">
        <v>741</v>
      </c>
      <c r="D201" s="14">
        <v>45413</v>
      </c>
      <c r="E201" s="13" t="s">
        <v>426</v>
      </c>
      <c r="F201" s="13" t="s">
        <v>427</v>
      </c>
      <c r="G201" s="14">
        <v>45627</v>
      </c>
      <c r="H201" s="14">
        <v>45687</v>
      </c>
      <c r="I201" s="13" t="s">
        <v>400</v>
      </c>
      <c r="J201" s="13">
        <v>500</v>
      </c>
      <c r="K201" s="13">
        <v>50</v>
      </c>
      <c r="L201" s="13">
        <v>0</v>
      </c>
      <c r="M201" s="13">
        <v>0</v>
      </c>
      <c r="N201" s="14">
        <v>45692</v>
      </c>
      <c r="O201" s="12" t="s">
        <v>684</v>
      </c>
      <c r="P201" s="12" t="s">
        <v>685</v>
      </c>
      <c r="Q201" s="12" t="s">
        <v>430</v>
      </c>
    </row>
    <row r="202" spans="1:17" x14ac:dyDescent="0.35">
      <c r="A202" s="12" t="s">
        <v>742</v>
      </c>
      <c r="B202" s="12" t="s">
        <v>568</v>
      </c>
      <c r="C202" s="13" t="s">
        <v>743</v>
      </c>
      <c r="D202" s="14">
        <v>45474</v>
      </c>
      <c r="E202" s="13" t="s">
        <v>585</v>
      </c>
      <c r="F202" s="13" t="s">
        <v>399</v>
      </c>
      <c r="G202" s="14">
        <v>45689</v>
      </c>
      <c r="H202" s="14">
        <v>45688</v>
      </c>
      <c r="I202" s="13" t="s">
        <v>400</v>
      </c>
      <c r="J202" s="13">
        <v>150</v>
      </c>
      <c r="K202" s="13">
        <v>0</v>
      </c>
      <c r="L202" s="13">
        <v>0.48</v>
      </c>
      <c r="M202" s="13">
        <v>0</v>
      </c>
      <c r="N202" s="14">
        <v>45692</v>
      </c>
      <c r="O202" s="12"/>
      <c r="P202" s="12"/>
      <c r="Q202" s="12"/>
    </row>
    <row r="203" spans="1:17" x14ac:dyDescent="0.35">
      <c r="A203" s="12" t="s">
        <v>744</v>
      </c>
      <c r="B203" s="12" t="s">
        <v>568</v>
      </c>
      <c r="C203" s="13" t="s">
        <v>743</v>
      </c>
      <c r="D203" s="14">
        <v>45474</v>
      </c>
      <c r="E203" s="13" t="s">
        <v>585</v>
      </c>
      <c r="F203" s="13" t="s">
        <v>399</v>
      </c>
      <c r="G203" s="14">
        <v>45689</v>
      </c>
      <c r="H203" s="14">
        <v>45688</v>
      </c>
      <c r="I203" s="13" t="s">
        <v>400</v>
      </c>
      <c r="J203" s="13">
        <v>150</v>
      </c>
      <c r="K203" s="13">
        <v>0</v>
      </c>
      <c r="L203" s="13">
        <v>0.48</v>
      </c>
      <c r="M203" s="13">
        <v>0</v>
      </c>
      <c r="N203" s="14">
        <v>45692</v>
      </c>
      <c r="O203" s="12"/>
      <c r="P203" s="12"/>
      <c r="Q203" s="12"/>
    </row>
    <row r="204" spans="1:17" x14ac:dyDescent="0.35">
      <c r="A204" s="12" t="s">
        <v>745</v>
      </c>
      <c r="B204" s="12" t="s">
        <v>568</v>
      </c>
      <c r="C204" s="13" t="s">
        <v>743</v>
      </c>
      <c r="D204" s="14">
        <v>45474</v>
      </c>
      <c r="E204" s="13" t="s">
        <v>585</v>
      </c>
      <c r="F204" s="13" t="s">
        <v>399</v>
      </c>
      <c r="G204" s="14">
        <v>45689</v>
      </c>
      <c r="H204" s="14">
        <v>45688</v>
      </c>
      <c r="I204" s="13" t="s">
        <v>400</v>
      </c>
      <c r="J204" s="13">
        <v>150</v>
      </c>
      <c r="K204" s="13">
        <v>0</v>
      </c>
      <c r="L204" s="13">
        <v>0.48</v>
      </c>
      <c r="M204" s="13">
        <v>0</v>
      </c>
      <c r="N204" s="14">
        <v>45692</v>
      </c>
      <c r="O204" s="12"/>
      <c r="P204" s="12"/>
      <c r="Q204" s="12"/>
    </row>
    <row r="205" spans="1:17" ht="26" x14ac:dyDescent="0.35">
      <c r="A205" s="12" t="s">
        <v>746</v>
      </c>
      <c r="B205" s="12" t="s">
        <v>568</v>
      </c>
      <c r="C205" s="13" t="s">
        <v>747</v>
      </c>
      <c r="D205" s="14">
        <v>45444</v>
      </c>
      <c r="E205" s="13" t="s">
        <v>426</v>
      </c>
      <c r="F205" s="13" t="s">
        <v>399</v>
      </c>
      <c r="G205" s="14">
        <v>45689</v>
      </c>
      <c r="H205" s="14">
        <v>45688</v>
      </c>
      <c r="I205" s="13" t="s">
        <v>400</v>
      </c>
      <c r="J205" s="13">
        <v>480</v>
      </c>
      <c r="K205" s="13">
        <v>0</v>
      </c>
      <c r="L205" s="13">
        <v>1.03</v>
      </c>
      <c r="M205" s="13">
        <v>0</v>
      </c>
      <c r="N205" s="14">
        <v>45692</v>
      </c>
      <c r="O205" s="12" t="s">
        <v>684</v>
      </c>
      <c r="P205" s="12" t="s">
        <v>685</v>
      </c>
      <c r="Q205" s="12" t="s">
        <v>430</v>
      </c>
    </row>
    <row r="206" spans="1:17" ht="26" x14ac:dyDescent="0.35">
      <c r="A206" s="12" t="s">
        <v>746</v>
      </c>
      <c r="B206" s="12" t="s">
        <v>568</v>
      </c>
      <c r="C206" s="13" t="s">
        <v>747</v>
      </c>
      <c r="D206" s="14">
        <v>45444</v>
      </c>
      <c r="E206" s="13" t="s">
        <v>426</v>
      </c>
      <c r="F206" s="13" t="s">
        <v>427</v>
      </c>
      <c r="G206" s="14">
        <v>45627</v>
      </c>
      <c r="H206" s="14">
        <v>45687</v>
      </c>
      <c r="I206" s="13" t="s">
        <v>400</v>
      </c>
      <c r="J206" s="13">
        <v>480</v>
      </c>
      <c r="K206" s="13">
        <v>48</v>
      </c>
      <c r="L206" s="13">
        <v>0</v>
      </c>
      <c r="M206" s="13">
        <v>0</v>
      </c>
      <c r="N206" s="14">
        <v>45692</v>
      </c>
      <c r="O206" s="12" t="s">
        <v>684</v>
      </c>
      <c r="P206" s="12" t="s">
        <v>685</v>
      </c>
      <c r="Q206" s="12" t="s">
        <v>430</v>
      </c>
    </row>
    <row r="207" spans="1:17" x14ac:dyDescent="0.35">
      <c r="A207" s="12" t="s">
        <v>748</v>
      </c>
      <c r="B207" s="12" t="s">
        <v>568</v>
      </c>
      <c r="C207" s="13" t="s">
        <v>749</v>
      </c>
      <c r="D207" s="14">
        <v>45505</v>
      </c>
      <c r="E207" s="13" t="s">
        <v>585</v>
      </c>
      <c r="F207" s="13" t="s">
        <v>399</v>
      </c>
      <c r="G207" s="14">
        <v>45689</v>
      </c>
      <c r="H207" s="14">
        <v>45688</v>
      </c>
      <c r="I207" s="13" t="s">
        <v>400</v>
      </c>
      <c r="J207" s="13">
        <v>180</v>
      </c>
      <c r="K207" s="13">
        <v>0</v>
      </c>
      <c r="L207" s="13">
        <v>0.47</v>
      </c>
      <c r="M207" s="13">
        <v>0</v>
      </c>
      <c r="N207" s="14">
        <v>45692</v>
      </c>
      <c r="O207" s="12"/>
      <c r="P207" s="12"/>
      <c r="Q207" s="12"/>
    </row>
    <row r="208" spans="1:17" x14ac:dyDescent="0.35">
      <c r="A208" s="12" t="s">
        <v>750</v>
      </c>
      <c r="B208" s="12" t="s">
        <v>568</v>
      </c>
      <c r="C208" s="13" t="s">
        <v>751</v>
      </c>
      <c r="D208" s="14">
        <v>45505</v>
      </c>
      <c r="E208" s="13" t="s">
        <v>585</v>
      </c>
      <c r="F208" s="13" t="s">
        <v>399</v>
      </c>
      <c r="G208" s="14">
        <v>45689</v>
      </c>
      <c r="H208" s="14">
        <v>45688</v>
      </c>
      <c r="I208" s="13" t="s">
        <v>400</v>
      </c>
      <c r="J208" s="13">
        <v>140</v>
      </c>
      <c r="K208" s="13">
        <v>0</v>
      </c>
      <c r="L208" s="13">
        <v>0.83</v>
      </c>
      <c r="M208" s="13">
        <v>0</v>
      </c>
      <c r="N208" s="14">
        <v>45692</v>
      </c>
      <c r="O208" s="12"/>
      <c r="P208" s="12"/>
      <c r="Q208" s="12"/>
    </row>
    <row r="209" spans="1:17" x14ac:dyDescent="0.35">
      <c r="A209" s="12" t="s">
        <v>752</v>
      </c>
      <c r="B209" s="12" t="s">
        <v>568</v>
      </c>
      <c r="C209" s="13" t="s">
        <v>736</v>
      </c>
      <c r="D209" s="14">
        <v>45536</v>
      </c>
      <c r="E209" s="13" t="s">
        <v>585</v>
      </c>
      <c r="F209" s="13" t="s">
        <v>399</v>
      </c>
      <c r="G209" s="14">
        <v>45689</v>
      </c>
      <c r="H209" s="14">
        <v>45688</v>
      </c>
      <c r="I209" s="13" t="s">
        <v>400</v>
      </c>
      <c r="J209" s="13">
        <v>140</v>
      </c>
      <c r="K209" s="13">
        <v>0</v>
      </c>
      <c r="L209" s="13">
        <v>0.31</v>
      </c>
      <c r="M209" s="13">
        <v>0</v>
      </c>
      <c r="N209" s="14">
        <v>45692</v>
      </c>
      <c r="O209" s="12"/>
      <c r="P209" s="12"/>
      <c r="Q209" s="12"/>
    </row>
    <row r="210" spans="1:17" x14ac:dyDescent="0.35">
      <c r="A210" s="12" t="s">
        <v>753</v>
      </c>
      <c r="B210" s="12" t="s">
        <v>568</v>
      </c>
      <c r="C210" s="13" t="s">
        <v>754</v>
      </c>
      <c r="D210" s="14">
        <v>45566</v>
      </c>
      <c r="E210" s="13" t="s">
        <v>585</v>
      </c>
      <c r="F210" s="13" t="s">
        <v>399</v>
      </c>
      <c r="G210" s="14">
        <v>45689</v>
      </c>
      <c r="H210" s="14">
        <v>45688</v>
      </c>
      <c r="I210" s="13" t="s">
        <v>400</v>
      </c>
      <c r="J210" s="13">
        <v>150</v>
      </c>
      <c r="K210" s="13">
        <v>0</v>
      </c>
      <c r="L210" s="13">
        <v>0.27</v>
      </c>
      <c r="M210" s="13">
        <v>0</v>
      </c>
      <c r="N210" s="14">
        <v>45692</v>
      </c>
      <c r="O210" s="12"/>
      <c r="P210" s="12"/>
      <c r="Q210" s="12"/>
    </row>
    <row r="211" spans="1:17" x14ac:dyDescent="0.35">
      <c r="A211" s="12" t="s">
        <v>755</v>
      </c>
      <c r="B211" s="12" t="s">
        <v>568</v>
      </c>
      <c r="C211" s="13" t="s">
        <v>754</v>
      </c>
      <c r="D211" s="14">
        <v>45566</v>
      </c>
      <c r="E211" s="13" t="s">
        <v>585</v>
      </c>
      <c r="F211" s="13" t="s">
        <v>399</v>
      </c>
      <c r="G211" s="14">
        <v>45689</v>
      </c>
      <c r="H211" s="14">
        <v>45688</v>
      </c>
      <c r="I211" s="13" t="s">
        <v>400</v>
      </c>
      <c r="J211" s="13">
        <v>150</v>
      </c>
      <c r="K211" s="13">
        <v>0</v>
      </c>
      <c r="L211" s="13">
        <v>0.27</v>
      </c>
      <c r="M211" s="13">
        <v>0</v>
      </c>
      <c r="N211" s="14">
        <v>45692</v>
      </c>
      <c r="O211" s="12"/>
      <c r="P211" s="12"/>
      <c r="Q211" s="12"/>
    </row>
    <row r="212" spans="1:17" x14ac:dyDescent="0.35">
      <c r="A212" s="12" t="s">
        <v>756</v>
      </c>
      <c r="B212" s="12" t="s">
        <v>568</v>
      </c>
      <c r="C212" s="13" t="s">
        <v>757</v>
      </c>
      <c r="D212" s="14">
        <v>45597</v>
      </c>
      <c r="E212" s="13" t="s">
        <v>585</v>
      </c>
      <c r="F212" s="13" t="s">
        <v>399</v>
      </c>
      <c r="G212" s="14">
        <v>45689</v>
      </c>
      <c r="H212" s="14">
        <v>45688</v>
      </c>
      <c r="I212" s="13" t="s">
        <v>400</v>
      </c>
      <c r="J212" s="13">
        <v>140</v>
      </c>
      <c r="K212" s="13">
        <v>0</v>
      </c>
      <c r="L212" s="13">
        <v>2.94</v>
      </c>
      <c r="M212" s="13">
        <v>0</v>
      </c>
      <c r="N212" s="14">
        <v>45692</v>
      </c>
      <c r="O212" s="12"/>
      <c r="P212" s="12"/>
      <c r="Q212" s="12"/>
    </row>
    <row r="213" spans="1:17" x14ac:dyDescent="0.35">
      <c r="A213" s="12" t="s">
        <v>758</v>
      </c>
      <c r="B213" s="12" t="s">
        <v>568</v>
      </c>
      <c r="C213" s="13" t="s">
        <v>757</v>
      </c>
      <c r="D213" s="14">
        <v>45597</v>
      </c>
      <c r="E213" s="13" t="s">
        <v>585</v>
      </c>
      <c r="F213" s="13" t="s">
        <v>399</v>
      </c>
      <c r="G213" s="14">
        <v>45689</v>
      </c>
      <c r="H213" s="14">
        <v>45688</v>
      </c>
      <c r="I213" s="13" t="s">
        <v>400</v>
      </c>
      <c r="J213" s="13">
        <v>140</v>
      </c>
      <c r="K213" s="13">
        <v>0</v>
      </c>
      <c r="L213" s="13">
        <v>1.52</v>
      </c>
      <c r="M213" s="13">
        <v>0</v>
      </c>
      <c r="N213" s="14">
        <v>45692</v>
      </c>
      <c r="O213" s="12"/>
      <c r="P213" s="12"/>
      <c r="Q213" s="12"/>
    </row>
    <row r="214" spans="1:17" x14ac:dyDescent="0.35">
      <c r="A214" s="12" t="s">
        <v>759</v>
      </c>
      <c r="B214" s="12" t="s">
        <v>568</v>
      </c>
      <c r="C214" s="13" t="s">
        <v>712</v>
      </c>
      <c r="D214" s="14">
        <v>45597</v>
      </c>
      <c r="E214" s="13" t="s">
        <v>585</v>
      </c>
      <c r="F214" s="13" t="s">
        <v>399</v>
      </c>
      <c r="G214" s="14">
        <v>45689</v>
      </c>
      <c r="H214" s="14">
        <v>45688</v>
      </c>
      <c r="I214" s="13" t="s">
        <v>400</v>
      </c>
      <c r="J214" s="13">
        <v>140</v>
      </c>
      <c r="K214" s="13">
        <v>0</v>
      </c>
      <c r="L214" s="13">
        <v>0.18</v>
      </c>
      <c r="M214" s="13">
        <v>0</v>
      </c>
      <c r="N214" s="14">
        <v>45692</v>
      </c>
      <c r="O214" s="12"/>
      <c r="P214" s="12"/>
      <c r="Q214" s="12"/>
    </row>
    <row r="215" spans="1:17" ht="26" x14ac:dyDescent="0.35">
      <c r="A215" s="12" t="s">
        <v>760</v>
      </c>
      <c r="B215" s="12" t="s">
        <v>568</v>
      </c>
      <c r="C215" s="13" t="s">
        <v>761</v>
      </c>
      <c r="D215" s="14">
        <v>45595</v>
      </c>
      <c r="E215" s="13" t="s">
        <v>762</v>
      </c>
      <c r="F215" s="13" t="s">
        <v>399</v>
      </c>
      <c r="G215" s="14">
        <v>45687</v>
      </c>
      <c r="H215" s="14">
        <v>45686</v>
      </c>
      <c r="I215" s="13" t="s">
        <v>406</v>
      </c>
      <c r="J215" s="15">
        <v>23000</v>
      </c>
      <c r="K215" s="13">
        <v>0</v>
      </c>
      <c r="L215" s="13">
        <v>10.09</v>
      </c>
      <c r="M215" s="13">
        <v>0</v>
      </c>
      <c r="N215" s="14">
        <v>45692</v>
      </c>
      <c r="O215" s="12"/>
      <c r="P215" s="12"/>
      <c r="Q215" s="12"/>
    </row>
    <row r="216" spans="1:17" ht="26" x14ac:dyDescent="0.35">
      <c r="A216" s="12" t="s">
        <v>763</v>
      </c>
      <c r="B216" s="12" t="s">
        <v>568</v>
      </c>
      <c r="C216" s="13" t="s">
        <v>764</v>
      </c>
      <c r="D216" s="14">
        <v>45595</v>
      </c>
      <c r="E216" s="13" t="s">
        <v>765</v>
      </c>
      <c r="F216" s="13" t="s">
        <v>399</v>
      </c>
      <c r="G216" s="14">
        <v>45687</v>
      </c>
      <c r="H216" s="14">
        <v>45686</v>
      </c>
      <c r="I216" s="13" t="s">
        <v>406</v>
      </c>
      <c r="J216" s="15">
        <v>14500</v>
      </c>
      <c r="K216" s="13">
        <v>0</v>
      </c>
      <c r="L216" s="13">
        <v>6.36</v>
      </c>
      <c r="M216" s="13">
        <v>0</v>
      </c>
      <c r="N216" s="14">
        <v>45692</v>
      </c>
      <c r="O216" s="12"/>
      <c r="P216" s="12"/>
      <c r="Q216" s="12"/>
    </row>
    <row r="217" spans="1:17" ht="26" x14ac:dyDescent="0.35">
      <c r="A217" s="12" t="s">
        <v>766</v>
      </c>
      <c r="B217" s="12" t="s">
        <v>568</v>
      </c>
      <c r="C217" s="13" t="s">
        <v>627</v>
      </c>
      <c r="D217" s="14">
        <v>45595</v>
      </c>
      <c r="E217" s="13" t="s">
        <v>765</v>
      </c>
      <c r="F217" s="13" t="s">
        <v>399</v>
      </c>
      <c r="G217" s="14">
        <v>45687</v>
      </c>
      <c r="H217" s="14">
        <v>45686</v>
      </c>
      <c r="I217" s="13" t="s">
        <v>406</v>
      </c>
      <c r="J217" s="15">
        <v>7000</v>
      </c>
      <c r="K217" s="13">
        <v>0</v>
      </c>
      <c r="L217" s="13">
        <v>3.07</v>
      </c>
      <c r="M217" s="13">
        <v>0</v>
      </c>
      <c r="N217" s="14">
        <v>45692</v>
      </c>
      <c r="O217" s="12"/>
      <c r="P217" s="12"/>
      <c r="Q217" s="12"/>
    </row>
    <row r="218" spans="1:17" ht="26" x14ac:dyDescent="0.35">
      <c r="A218" s="12" t="s">
        <v>767</v>
      </c>
      <c r="B218" s="12" t="s">
        <v>568</v>
      </c>
      <c r="C218" s="13" t="s">
        <v>768</v>
      </c>
      <c r="D218" s="14">
        <v>45600</v>
      </c>
      <c r="E218" s="13" t="s">
        <v>765</v>
      </c>
      <c r="F218" s="13" t="s">
        <v>399</v>
      </c>
      <c r="G218" s="14">
        <v>45692</v>
      </c>
      <c r="H218" s="14">
        <v>45689</v>
      </c>
      <c r="I218" s="13" t="s">
        <v>406</v>
      </c>
      <c r="J218" s="15">
        <v>5500</v>
      </c>
      <c r="K218" s="13">
        <v>0</v>
      </c>
      <c r="L218" s="13">
        <v>2.48</v>
      </c>
      <c r="M218" s="13">
        <v>0</v>
      </c>
      <c r="N218" s="14">
        <v>45692</v>
      </c>
      <c r="O218" s="12"/>
      <c r="P218" s="12"/>
      <c r="Q218" s="12"/>
    </row>
    <row r="219" spans="1:17" ht="26" x14ac:dyDescent="0.35">
      <c r="A219" s="12" t="s">
        <v>769</v>
      </c>
      <c r="B219" s="12" t="s">
        <v>568</v>
      </c>
      <c r="C219" s="13" t="s">
        <v>629</v>
      </c>
      <c r="D219" s="14">
        <v>45536</v>
      </c>
      <c r="E219" s="13" t="s">
        <v>452</v>
      </c>
      <c r="F219" s="13" t="s">
        <v>399</v>
      </c>
      <c r="G219" s="14">
        <v>45689</v>
      </c>
      <c r="H219" s="14">
        <v>45688</v>
      </c>
      <c r="I219" s="13" t="s">
        <v>400</v>
      </c>
      <c r="J219" s="13">
        <v>342.5</v>
      </c>
      <c r="K219" s="13">
        <v>0</v>
      </c>
      <c r="L219" s="13">
        <v>0.39</v>
      </c>
      <c r="M219" s="13">
        <v>0</v>
      </c>
      <c r="N219" s="14">
        <v>45692</v>
      </c>
      <c r="O219" s="12" t="s">
        <v>684</v>
      </c>
      <c r="P219" s="12" t="s">
        <v>685</v>
      </c>
      <c r="Q219" s="12" t="s">
        <v>453</v>
      </c>
    </row>
    <row r="220" spans="1:17" ht="26" x14ac:dyDescent="0.35">
      <c r="A220" s="12" t="s">
        <v>769</v>
      </c>
      <c r="B220" s="12" t="s">
        <v>568</v>
      </c>
      <c r="C220" s="13" t="s">
        <v>629</v>
      </c>
      <c r="D220" s="14">
        <v>45536</v>
      </c>
      <c r="E220" s="13" t="s">
        <v>452</v>
      </c>
      <c r="F220" s="13" t="s">
        <v>427</v>
      </c>
      <c r="G220" s="14">
        <v>45627</v>
      </c>
      <c r="H220" s="14">
        <v>45687</v>
      </c>
      <c r="I220" s="13" t="s">
        <v>400</v>
      </c>
      <c r="J220" s="13">
        <v>342.5</v>
      </c>
      <c r="K220" s="13">
        <v>34.25</v>
      </c>
      <c r="L220" s="13">
        <v>0</v>
      </c>
      <c r="M220" s="13">
        <v>0</v>
      </c>
      <c r="N220" s="14">
        <v>45692</v>
      </c>
      <c r="O220" s="12" t="s">
        <v>684</v>
      </c>
      <c r="P220" s="12" t="s">
        <v>685</v>
      </c>
      <c r="Q220" s="12" t="s">
        <v>453</v>
      </c>
    </row>
    <row r="221" spans="1:17" x14ac:dyDescent="0.35">
      <c r="A221" s="12" t="s">
        <v>770</v>
      </c>
      <c r="B221" s="12" t="s">
        <v>568</v>
      </c>
      <c r="C221" s="13" t="s">
        <v>771</v>
      </c>
      <c r="D221" s="14">
        <v>45627</v>
      </c>
      <c r="E221" s="13" t="s">
        <v>585</v>
      </c>
      <c r="F221" s="13" t="s">
        <v>399</v>
      </c>
      <c r="G221" s="14">
        <v>45689</v>
      </c>
      <c r="H221" s="14">
        <v>45688</v>
      </c>
      <c r="I221" s="13" t="s">
        <v>400</v>
      </c>
      <c r="J221" s="13">
        <v>140</v>
      </c>
      <c r="K221" s="13">
        <v>0</v>
      </c>
      <c r="L221" s="13">
        <v>0.12</v>
      </c>
      <c r="M221" s="13">
        <v>0</v>
      </c>
      <c r="N221" s="14">
        <v>45692</v>
      </c>
      <c r="O221" s="12"/>
      <c r="P221" s="12"/>
      <c r="Q221" s="12"/>
    </row>
    <row r="222" spans="1:17" x14ac:dyDescent="0.35">
      <c r="A222" s="12" t="s">
        <v>772</v>
      </c>
      <c r="B222" s="12" t="s">
        <v>568</v>
      </c>
      <c r="C222" s="13" t="s">
        <v>771</v>
      </c>
      <c r="D222" s="14">
        <v>45627</v>
      </c>
      <c r="E222" s="13" t="s">
        <v>585</v>
      </c>
      <c r="F222" s="13" t="s">
        <v>399</v>
      </c>
      <c r="G222" s="14">
        <v>45689</v>
      </c>
      <c r="H222" s="14">
        <v>45688</v>
      </c>
      <c r="I222" s="13" t="s">
        <v>400</v>
      </c>
      <c r="J222" s="13">
        <v>140</v>
      </c>
      <c r="K222" s="13">
        <v>0</v>
      </c>
      <c r="L222" s="13">
        <v>0.12</v>
      </c>
      <c r="M222" s="13">
        <v>0</v>
      </c>
      <c r="N222" s="14">
        <v>45692</v>
      </c>
      <c r="O222" s="12"/>
      <c r="P222" s="12"/>
      <c r="Q222" s="12"/>
    </row>
    <row r="223" spans="1:17" ht="26" x14ac:dyDescent="0.35">
      <c r="A223" s="12" t="s">
        <v>773</v>
      </c>
      <c r="B223" s="12" t="s">
        <v>568</v>
      </c>
      <c r="C223" s="13" t="s">
        <v>574</v>
      </c>
      <c r="D223" s="14">
        <v>45628</v>
      </c>
      <c r="E223" s="13" t="s">
        <v>413</v>
      </c>
      <c r="F223" s="13" t="s">
        <v>399</v>
      </c>
      <c r="G223" s="14">
        <v>45690</v>
      </c>
      <c r="H223" s="14">
        <v>45689</v>
      </c>
      <c r="I223" s="13" t="s">
        <v>406</v>
      </c>
      <c r="J223" s="15">
        <v>50000</v>
      </c>
      <c r="K223" s="13">
        <v>0</v>
      </c>
      <c r="L223" s="13">
        <v>21.03</v>
      </c>
      <c r="M223" s="13">
        <v>0</v>
      </c>
      <c r="N223" s="14">
        <v>45692</v>
      </c>
      <c r="O223" s="12"/>
      <c r="P223" s="12"/>
      <c r="Q223" s="12"/>
    </row>
    <row r="224" spans="1:17" ht="26" x14ac:dyDescent="0.35">
      <c r="A224" s="12" t="s">
        <v>774</v>
      </c>
      <c r="B224" s="12" t="s">
        <v>568</v>
      </c>
      <c r="C224" s="13" t="s">
        <v>775</v>
      </c>
      <c r="D224" s="14">
        <v>45658</v>
      </c>
      <c r="E224" s="13" t="s">
        <v>776</v>
      </c>
      <c r="F224" s="13" t="s">
        <v>399</v>
      </c>
      <c r="G224" s="14">
        <v>45689</v>
      </c>
      <c r="H224" s="14">
        <v>45688</v>
      </c>
      <c r="I224" s="13" t="s">
        <v>400</v>
      </c>
      <c r="J224" s="13">
        <v>825</v>
      </c>
      <c r="K224" s="13">
        <v>0</v>
      </c>
      <c r="L224" s="13">
        <v>0.17</v>
      </c>
      <c r="M224" s="13">
        <v>0</v>
      </c>
      <c r="N224" s="14">
        <v>45692</v>
      </c>
      <c r="O224" s="12"/>
      <c r="P224" s="12"/>
      <c r="Q224" s="12"/>
    </row>
    <row r="225" spans="1:17" ht="26" x14ac:dyDescent="0.35">
      <c r="A225" s="12" t="s">
        <v>774</v>
      </c>
      <c r="B225" s="12" t="s">
        <v>568</v>
      </c>
      <c r="C225" s="13" t="s">
        <v>775</v>
      </c>
      <c r="D225" s="14">
        <v>45658</v>
      </c>
      <c r="E225" s="13" t="s">
        <v>776</v>
      </c>
      <c r="F225" s="13" t="s">
        <v>427</v>
      </c>
      <c r="G225" s="14">
        <v>45658</v>
      </c>
      <c r="H225" s="14">
        <v>45686</v>
      </c>
      <c r="I225" s="13" t="s">
        <v>400</v>
      </c>
      <c r="J225" s="13">
        <v>825</v>
      </c>
      <c r="K225" s="15">
        <v>1980</v>
      </c>
      <c r="L225" s="13">
        <v>0</v>
      </c>
      <c r="M225" s="13">
        <v>0</v>
      </c>
      <c r="N225" s="14">
        <v>45692</v>
      </c>
      <c r="O225" s="12"/>
      <c r="P225" s="12"/>
      <c r="Q225" s="12"/>
    </row>
    <row r="226" spans="1:17" ht="26" x14ac:dyDescent="0.35">
      <c r="A226" s="12" t="s">
        <v>777</v>
      </c>
      <c r="B226" s="12" t="s">
        <v>568</v>
      </c>
      <c r="C226" s="13" t="s">
        <v>558</v>
      </c>
      <c r="D226" s="14">
        <v>43965</v>
      </c>
      <c r="E226" s="13" t="s">
        <v>765</v>
      </c>
      <c r="F226" s="13" t="s">
        <v>399</v>
      </c>
      <c r="G226" s="14">
        <v>45702</v>
      </c>
      <c r="H226" s="14">
        <v>45701</v>
      </c>
      <c r="I226" s="13" t="s">
        <v>406</v>
      </c>
      <c r="J226" s="15">
        <v>54026.98</v>
      </c>
      <c r="K226" s="13">
        <v>0</v>
      </c>
      <c r="L226" s="13">
        <v>41.07</v>
      </c>
      <c r="M226" s="13">
        <v>0</v>
      </c>
      <c r="N226" s="14">
        <v>45706</v>
      </c>
      <c r="O226" s="12"/>
      <c r="P226" s="12"/>
      <c r="Q226" s="12"/>
    </row>
    <row r="227" spans="1:17" x14ac:dyDescent="0.35">
      <c r="A227" s="12" t="s">
        <v>778</v>
      </c>
      <c r="B227" s="12" t="s">
        <v>568</v>
      </c>
      <c r="C227" s="13" t="s">
        <v>779</v>
      </c>
      <c r="D227" s="14">
        <v>44141</v>
      </c>
      <c r="E227" s="13" t="s">
        <v>405</v>
      </c>
      <c r="F227" s="13" t="s">
        <v>399</v>
      </c>
      <c r="G227" s="14">
        <v>45694</v>
      </c>
      <c r="H227" s="14">
        <v>45693</v>
      </c>
      <c r="I227" s="13" t="s">
        <v>406</v>
      </c>
      <c r="J227" s="15">
        <v>19168.900000000001</v>
      </c>
      <c r="K227" s="13">
        <v>0</v>
      </c>
      <c r="L227" s="13">
        <v>12.75</v>
      </c>
      <c r="M227" s="13">
        <v>0</v>
      </c>
      <c r="N227" s="14">
        <v>45706</v>
      </c>
      <c r="O227" s="12"/>
      <c r="P227" s="12"/>
      <c r="Q227" s="12"/>
    </row>
    <row r="228" spans="1:17" ht="26" x14ac:dyDescent="0.35">
      <c r="A228" s="12" t="s">
        <v>780</v>
      </c>
      <c r="B228" s="12" t="s">
        <v>568</v>
      </c>
      <c r="C228" s="13" t="s">
        <v>781</v>
      </c>
      <c r="D228" s="14">
        <v>44172</v>
      </c>
      <c r="E228" s="13" t="s">
        <v>762</v>
      </c>
      <c r="F228" s="13" t="s">
        <v>399</v>
      </c>
      <c r="G228" s="14">
        <v>45695</v>
      </c>
      <c r="H228" s="14">
        <v>45694</v>
      </c>
      <c r="I228" s="13" t="s">
        <v>406</v>
      </c>
      <c r="J228" s="15">
        <v>35188.69</v>
      </c>
      <c r="K228" s="13">
        <v>0</v>
      </c>
      <c r="L228" s="13">
        <v>22.21</v>
      </c>
      <c r="M228" s="13">
        <v>0</v>
      </c>
      <c r="N228" s="14">
        <v>45706</v>
      </c>
      <c r="O228" s="12"/>
      <c r="P228" s="12"/>
      <c r="Q228" s="12"/>
    </row>
    <row r="229" spans="1:17" ht="38.5" x14ac:dyDescent="0.35">
      <c r="A229" s="12" t="s">
        <v>782</v>
      </c>
      <c r="B229" s="12" t="s">
        <v>568</v>
      </c>
      <c r="C229" s="13" t="s">
        <v>404</v>
      </c>
      <c r="D229" s="14">
        <v>44173</v>
      </c>
      <c r="E229" s="13" t="s">
        <v>570</v>
      </c>
      <c r="F229" s="13" t="s">
        <v>399</v>
      </c>
      <c r="G229" s="14">
        <v>45696</v>
      </c>
      <c r="H229" s="14">
        <v>45695</v>
      </c>
      <c r="I229" s="13" t="s">
        <v>406</v>
      </c>
      <c r="J229" s="15">
        <v>7425.74</v>
      </c>
      <c r="K229" s="13">
        <v>0</v>
      </c>
      <c r="L229" s="13">
        <v>3.08</v>
      </c>
      <c r="M229" s="13">
        <v>0</v>
      </c>
      <c r="N229" s="14">
        <v>45706</v>
      </c>
      <c r="O229" s="12"/>
      <c r="P229" s="12"/>
      <c r="Q229" s="12"/>
    </row>
    <row r="230" spans="1:17" x14ac:dyDescent="0.35">
      <c r="A230" s="12" t="s">
        <v>783</v>
      </c>
      <c r="B230" s="12" t="s">
        <v>568</v>
      </c>
      <c r="C230" s="13" t="s">
        <v>784</v>
      </c>
      <c r="D230" s="14">
        <v>44333</v>
      </c>
      <c r="E230" s="13" t="s">
        <v>405</v>
      </c>
      <c r="F230" s="13" t="s">
        <v>399</v>
      </c>
      <c r="G230" s="14">
        <v>45705</v>
      </c>
      <c r="H230" s="14">
        <v>45702</v>
      </c>
      <c r="I230" s="13" t="s">
        <v>406</v>
      </c>
      <c r="J230" s="15">
        <v>37177.46</v>
      </c>
      <c r="K230" s="13">
        <v>0</v>
      </c>
      <c r="L230" s="13">
        <v>19.21</v>
      </c>
      <c r="M230" s="13">
        <v>0</v>
      </c>
      <c r="N230" s="14">
        <v>45706</v>
      </c>
      <c r="O230" s="12"/>
      <c r="P230" s="12"/>
      <c r="Q230" s="12"/>
    </row>
    <row r="231" spans="1:17" ht="38.5" x14ac:dyDescent="0.35">
      <c r="A231" s="12" t="s">
        <v>785</v>
      </c>
      <c r="B231" s="12" t="s">
        <v>568</v>
      </c>
      <c r="C231" s="13" t="s">
        <v>786</v>
      </c>
      <c r="D231" s="14">
        <v>44453</v>
      </c>
      <c r="E231" s="13" t="s">
        <v>570</v>
      </c>
      <c r="F231" s="13" t="s">
        <v>399</v>
      </c>
      <c r="G231" s="14">
        <v>45702</v>
      </c>
      <c r="H231" s="14">
        <v>45701</v>
      </c>
      <c r="I231" s="13" t="s">
        <v>406</v>
      </c>
      <c r="J231" s="15">
        <v>49504.95</v>
      </c>
      <c r="K231" s="13">
        <v>0</v>
      </c>
      <c r="L231" s="13">
        <v>17.38</v>
      </c>
      <c r="M231" s="13">
        <v>0</v>
      </c>
      <c r="N231" s="14">
        <v>45706</v>
      </c>
      <c r="O231" s="12"/>
      <c r="P231" s="12"/>
      <c r="Q231" s="12"/>
    </row>
    <row r="232" spans="1:17" x14ac:dyDescent="0.35">
      <c r="A232" s="12" t="s">
        <v>787</v>
      </c>
      <c r="B232" s="12" t="s">
        <v>568</v>
      </c>
      <c r="C232" s="13" t="s">
        <v>479</v>
      </c>
      <c r="D232" s="14">
        <v>44482</v>
      </c>
      <c r="E232" s="13" t="s">
        <v>405</v>
      </c>
      <c r="F232" s="13" t="s">
        <v>399</v>
      </c>
      <c r="G232" s="14">
        <v>45701</v>
      </c>
      <c r="H232" s="14">
        <v>45700</v>
      </c>
      <c r="I232" s="13" t="s">
        <v>406</v>
      </c>
      <c r="J232" s="15">
        <v>12185.66</v>
      </c>
      <c r="K232" s="13">
        <v>0</v>
      </c>
      <c r="L232" s="13">
        <v>6.57</v>
      </c>
      <c r="M232" s="13">
        <v>0</v>
      </c>
      <c r="N232" s="14">
        <v>45706</v>
      </c>
      <c r="O232" s="12"/>
      <c r="P232" s="12"/>
      <c r="Q232" s="12"/>
    </row>
    <row r="233" spans="1:17" x14ac:dyDescent="0.35">
      <c r="A233" s="12" t="s">
        <v>788</v>
      </c>
      <c r="B233" s="12" t="s">
        <v>568</v>
      </c>
      <c r="C233" s="13" t="s">
        <v>784</v>
      </c>
      <c r="D233" s="14">
        <v>44453</v>
      </c>
      <c r="E233" s="13" t="s">
        <v>405</v>
      </c>
      <c r="F233" s="13" t="s">
        <v>399</v>
      </c>
      <c r="G233" s="14">
        <v>45702</v>
      </c>
      <c r="H233" s="14">
        <v>45701</v>
      </c>
      <c r="I233" s="13" t="s">
        <v>406</v>
      </c>
      <c r="J233" s="15">
        <v>52358.69</v>
      </c>
      <c r="K233" s="13">
        <v>0</v>
      </c>
      <c r="L233" s="13">
        <v>25.23</v>
      </c>
      <c r="M233" s="13">
        <v>0</v>
      </c>
      <c r="N233" s="14">
        <v>45706</v>
      </c>
      <c r="O233" s="12"/>
      <c r="P233" s="12"/>
      <c r="Q233" s="12"/>
    </row>
    <row r="234" spans="1:17" x14ac:dyDescent="0.35">
      <c r="A234" s="12" t="s">
        <v>789</v>
      </c>
      <c r="B234" s="12" t="s">
        <v>568</v>
      </c>
      <c r="C234" s="13" t="s">
        <v>790</v>
      </c>
      <c r="D234" s="14">
        <v>44476</v>
      </c>
      <c r="E234" s="13" t="s">
        <v>405</v>
      </c>
      <c r="F234" s="13" t="s">
        <v>399</v>
      </c>
      <c r="G234" s="14">
        <v>45695</v>
      </c>
      <c r="H234" s="14">
        <v>45694</v>
      </c>
      <c r="I234" s="13" t="s">
        <v>406</v>
      </c>
      <c r="J234" s="15">
        <v>25498.74</v>
      </c>
      <c r="K234" s="13">
        <v>0</v>
      </c>
      <c r="L234" s="13">
        <v>12.4</v>
      </c>
      <c r="M234" s="13">
        <v>0</v>
      </c>
      <c r="N234" s="14">
        <v>45706</v>
      </c>
      <c r="O234" s="12"/>
      <c r="P234" s="12"/>
      <c r="Q234" s="12"/>
    </row>
    <row r="235" spans="1:17" x14ac:dyDescent="0.35">
      <c r="A235" s="12" t="s">
        <v>791</v>
      </c>
      <c r="B235" s="12" t="s">
        <v>568</v>
      </c>
      <c r="C235" s="13" t="s">
        <v>792</v>
      </c>
      <c r="D235" s="14">
        <v>44516</v>
      </c>
      <c r="E235" s="13" t="s">
        <v>405</v>
      </c>
      <c r="F235" s="13" t="s">
        <v>399</v>
      </c>
      <c r="G235" s="14">
        <v>45704</v>
      </c>
      <c r="H235" s="14">
        <v>45702</v>
      </c>
      <c r="I235" s="13" t="s">
        <v>406</v>
      </c>
      <c r="J235" s="15">
        <v>23552.51</v>
      </c>
      <c r="K235" s="13">
        <v>0</v>
      </c>
      <c r="L235" s="13">
        <v>11.76</v>
      </c>
      <c r="M235" s="13">
        <v>0</v>
      </c>
      <c r="N235" s="14">
        <v>45706</v>
      </c>
      <c r="O235" s="12"/>
      <c r="P235" s="12"/>
      <c r="Q235" s="12"/>
    </row>
    <row r="236" spans="1:17" ht="38.5" x14ac:dyDescent="0.35">
      <c r="A236" s="12" t="s">
        <v>793</v>
      </c>
      <c r="B236" s="12" t="s">
        <v>568</v>
      </c>
      <c r="C236" s="13" t="s">
        <v>794</v>
      </c>
      <c r="D236" s="14">
        <v>44634</v>
      </c>
      <c r="E236" s="13" t="s">
        <v>570</v>
      </c>
      <c r="F236" s="13" t="s">
        <v>399</v>
      </c>
      <c r="G236" s="14">
        <v>45702</v>
      </c>
      <c r="H236" s="14">
        <v>45701</v>
      </c>
      <c r="I236" s="13" t="s">
        <v>406</v>
      </c>
      <c r="J236" s="15">
        <v>120792.08</v>
      </c>
      <c r="K236" s="13">
        <v>0</v>
      </c>
      <c r="L236" s="13">
        <v>59.19</v>
      </c>
      <c r="M236" s="13">
        <v>0</v>
      </c>
      <c r="N236" s="14">
        <v>45706</v>
      </c>
      <c r="O236" s="12"/>
      <c r="P236" s="12"/>
      <c r="Q236" s="12"/>
    </row>
    <row r="237" spans="1:17" ht="38.5" x14ac:dyDescent="0.35">
      <c r="A237" s="12" t="s">
        <v>795</v>
      </c>
      <c r="B237" s="12" t="s">
        <v>568</v>
      </c>
      <c r="C237" s="13" t="s">
        <v>635</v>
      </c>
      <c r="D237" s="14">
        <v>44662</v>
      </c>
      <c r="E237" s="13" t="s">
        <v>570</v>
      </c>
      <c r="F237" s="13" t="s">
        <v>399</v>
      </c>
      <c r="G237" s="14">
        <v>45699</v>
      </c>
      <c r="H237" s="14">
        <v>45698</v>
      </c>
      <c r="I237" s="13" t="s">
        <v>406</v>
      </c>
      <c r="J237" s="15">
        <v>44554.46</v>
      </c>
      <c r="K237" s="13">
        <v>0</v>
      </c>
      <c r="L237" s="13">
        <v>21.45</v>
      </c>
      <c r="M237" s="13">
        <v>0</v>
      </c>
      <c r="N237" s="14">
        <v>45706</v>
      </c>
      <c r="O237" s="12"/>
      <c r="P237" s="12"/>
      <c r="Q237" s="12"/>
    </row>
    <row r="238" spans="1:17" ht="38.5" x14ac:dyDescent="0.35">
      <c r="A238" s="12" t="s">
        <v>796</v>
      </c>
      <c r="B238" s="12" t="s">
        <v>568</v>
      </c>
      <c r="C238" s="13" t="s">
        <v>797</v>
      </c>
      <c r="D238" s="14">
        <v>44729</v>
      </c>
      <c r="E238" s="13" t="s">
        <v>570</v>
      </c>
      <c r="F238" s="13" t="s">
        <v>399</v>
      </c>
      <c r="G238" s="14">
        <v>45705</v>
      </c>
      <c r="H238" s="14">
        <v>45702</v>
      </c>
      <c r="I238" s="13" t="s">
        <v>406</v>
      </c>
      <c r="J238" s="15">
        <v>5940.59</v>
      </c>
      <c r="K238" s="13">
        <v>0</v>
      </c>
      <c r="L238" s="13">
        <v>7.47</v>
      </c>
      <c r="M238" s="13">
        <v>0</v>
      </c>
      <c r="N238" s="14">
        <v>45706</v>
      </c>
      <c r="O238" s="12"/>
      <c r="P238" s="12"/>
      <c r="Q238" s="12"/>
    </row>
    <row r="239" spans="1:17" x14ac:dyDescent="0.35">
      <c r="A239" s="12" t="s">
        <v>798</v>
      </c>
      <c r="B239" s="12" t="s">
        <v>568</v>
      </c>
      <c r="C239" s="13" t="s">
        <v>799</v>
      </c>
      <c r="D239" s="14">
        <v>44820</v>
      </c>
      <c r="E239" s="13" t="s">
        <v>405</v>
      </c>
      <c r="F239" s="13" t="s">
        <v>399</v>
      </c>
      <c r="G239" s="14">
        <v>45704</v>
      </c>
      <c r="H239" s="14">
        <v>45702</v>
      </c>
      <c r="I239" s="13" t="s">
        <v>406</v>
      </c>
      <c r="J239" s="15">
        <v>13963.52</v>
      </c>
      <c r="K239" s="13">
        <v>0</v>
      </c>
      <c r="L239" s="13">
        <v>8.32</v>
      </c>
      <c r="M239" s="13">
        <v>0</v>
      </c>
      <c r="N239" s="14">
        <v>45706</v>
      </c>
      <c r="O239" s="12"/>
      <c r="P239" s="12"/>
      <c r="Q239" s="12"/>
    </row>
    <row r="240" spans="1:17" ht="26" x14ac:dyDescent="0.35">
      <c r="A240" s="12" t="s">
        <v>800</v>
      </c>
      <c r="B240" s="12" t="s">
        <v>568</v>
      </c>
      <c r="C240" s="13" t="s">
        <v>644</v>
      </c>
      <c r="D240" s="14">
        <v>44848</v>
      </c>
      <c r="E240" s="13" t="s">
        <v>762</v>
      </c>
      <c r="F240" s="13" t="s">
        <v>399</v>
      </c>
      <c r="G240" s="14">
        <v>45702</v>
      </c>
      <c r="H240" s="14">
        <v>45701</v>
      </c>
      <c r="I240" s="13" t="s">
        <v>406</v>
      </c>
      <c r="J240" s="15">
        <v>27229.79</v>
      </c>
      <c r="K240" s="13">
        <v>0</v>
      </c>
      <c r="L240" s="13">
        <v>16.78</v>
      </c>
      <c r="M240" s="13">
        <v>0</v>
      </c>
      <c r="N240" s="14">
        <v>45706</v>
      </c>
      <c r="O240" s="12"/>
      <c r="P240" s="12"/>
      <c r="Q240" s="12"/>
    </row>
    <row r="241" spans="1:17" ht="26" x14ac:dyDescent="0.35">
      <c r="A241" s="12" t="s">
        <v>801</v>
      </c>
      <c r="B241" s="12" t="s">
        <v>568</v>
      </c>
      <c r="C241" s="13" t="s">
        <v>666</v>
      </c>
      <c r="D241" s="14">
        <v>44873</v>
      </c>
      <c r="E241" s="13" t="s">
        <v>580</v>
      </c>
      <c r="F241" s="13" t="s">
        <v>399</v>
      </c>
      <c r="G241" s="14">
        <v>45696</v>
      </c>
      <c r="H241" s="14">
        <v>45695</v>
      </c>
      <c r="I241" s="13" t="s">
        <v>406</v>
      </c>
      <c r="J241" s="15">
        <v>8838</v>
      </c>
      <c r="K241" s="13">
        <v>0</v>
      </c>
      <c r="L241" s="13">
        <v>5.34</v>
      </c>
      <c r="M241" s="13">
        <v>0</v>
      </c>
      <c r="N241" s="14">
        <v>45706</v>
      </c>
      <c r="O241" s="12"/>
      <c r="P241" s="12"/>
      <c r="Q241" s="12"/>
    </row>
    <row r="242" spans="1:17" ht="38.5" x14ac:dyDescent="0.35">
      <c r="A242" s="12" t="s">
        <v>802</v>
      </c>
      <c r="B242" s="12" t="s">
        <v>568</v>
      </c>
      <c r="C242" s="13" t="s">
        <v>635</v>
      </c>
      <c r="D242" s="14">
        <v>45092</v>
      </c>
      <c r="E242" s="13" t="s">
        <v>570</v>
      </c>
      <c r="F242" s="13" t="s">
        <v>399</v>
      </c>
      <c r="G242" s="14">
        <v>45703</v>
      </c>
      <c r="H242" s="14">
        <v>45702</v>
      </c>
      <c r="I242" s="13" t="s">
        <v>406</v>
      </c>
      <c r="J242" s="15">
        <v>29702.97</v>
      </c>
      <c r="K242" s="13">
        <v>0</v>
      </c>
      <c r="L242" s="13">
        <v>14.65</v>
      </c>
      <c r="M242" s="13">
        <v>0</v>
      </c>
      <c r="N242" s="14">
        <v>45706</v>
      </c>
      <c r="O242" s="12"/>
      <c r="P242" s="12"/>
      <c r="Q242" s="12"/>
    </row>
    <row r="243" spans="1:17" ht="38.5" x14ac:dyDescent="0.35">
      <c r="A243" s="12" t="s">
        <v>803</v>
      </c>
      <c r="B243" s="12" t="s">
        <v>568</v>
      </c>
      <c r="C243" s="13" t="s">
        <v>804</v>
      </c>
      <c r="D243" s="14">
        <v>45292</v>
      </c>
      <c r="E243" s="13" t="s">
        <v>559</v>
      </c>
      <c r="F243" s="13" t="s">
        <v>427</v>
      </c>
      <c r="G243" s="14">
        <v>45689</v>
      </c>
      <c r="H243" s="14">
        <v>45702</v>
      </c>
      <c r="I243" s="13" t="s">
        <v>400</v>
      </c>
      <c r="J243" s="13">
        <v>303.31</v>
      </c>
      <c r="K243" s="13">
        <v>0</v>
      </c>
      <c r="L243" s="13">
        <v>9.1</v>
      </c>
      <c r="M243" s="13">
        <v>0</v>
      </c>
      <c r="N243" s="14">
        <v>45706</v>
      </c>
      <c r="O243" s="12"/>
      <c r="P243" s="12"/>
      <c r="Q243" s="12"/>
    </row>
    <row r="244" spans="1:17" ht="26" x14ac:dyDescent="0.35">
      <c r="A244" s="12" t="s">
        <v>805</v>
      </c>
      <c r="B244" s="12" t="s">
        <v>568</v>
      </c>
      <c r="C244" s="13" t="s">
        <v>574</v>
      </c>
      <c r="D244" s="14">
        <v>45216</v>
      </c>
      <c r="E244" s="13" t="s">
        <v>413</v>
      </c>
      <c r="F244" s="13" t="s">
        <v>399</v>
      </c>
      <c r="G244" s="14">
        <v>45705</v>
      </c>
      <c r="H244" s="14">
        <v>45702</v>
      </c>
      <c r="I244" s="13" t="s">
        <v>406</v>
      </c>
      <c r="J244" s="15">
        <v>35792</v>
      </c>
      <c r="K244" s="13">
        <v>0</v>
      </c>
      <c r="L244" s="13">
        <v>23.17</v>
      </c>
      <c r="M244" s="13">
        <v>0</v>
      </c>
      <c r="N244" s="14">
        <v>45706</v>
      </c>
      <c r="O244" s="12"/>
      <c r="P244" s="12"/>
      <c r="Q244" s="12"/>
    </row>
    <row r="245" spans="1:17" ht="26" x14ac:dyDescent="0.35">
      <c r="A245" s="12" t="s">
        <v>806</v>
      </c>
      <c r="B245" s="12" t="s">
        <v>568</v>
      </c>
      <c r="C245" s="13" t="s">
        <v>807</v>
      </c>
      <c r="D245" s="14">
        <v>45583</v>
      </c>
      <c r="E245" s="13" t="s">
        <v>765</v>
      </c>
      <c r="F245" s="13" t="s">
        <v>399</v>
      </c>
      <c r="G245" s="14">
        <v>45706</v>
      </c>
      <c r="H245" s="14">
        <v>45705</v>
      </c>
      <c r="I245" s="13" t="s">
        <v>406</v>
      </c>
      <c r="J245" s="15">
        <v>16900</v>
      </c>
      <c r="K245" s="13">
        <v>0</v>
      </c>
      <c r="L245" s="13">
        <v>7.51</v>
      </c>
      <c r="M245" s="13">
        <v>0</v>
      </c>
      <c r="N245" s="14">
        <v>45706</v>
      </c>
      <c r="O245" s="12"/>
      <c r="P245" s="12"/>
      <c r="Q245" s="12"/>
    </row>
    <row r="246" spans="1:17" ht="26" x14ac:dyDescent="0.35">
      <c r="A246" s="12" t="s">
        <v>808</v>
      </c>
      <c r="B246" s="12" t="s">
        <v>568</v>
      </c>
      <c r="C246" s="13" t="s">
        <v>809</v>
      </c>
      <c r="D246" s="14">
        <v>45604</v>
      </c>
      <c r="E246" s="13" t="s">
        <v>762</v>
      </c>
      <c r="F246" s="13" t="s">
        <v>399</v>
      </c>
      <c r="G246" s="14">
        <v>45696</v>
      </c>
      <c r="H246" s="14">
        <v>45695</v>
      </c>
      <c r="I246" s="13" t="s">
        <v>406</v>
      </c>
      <c r="J246" s="15">
        <v>5415</v>
      </c>
      <c r="K246" s="13">
        <v>0</v>
      </c>
      <c r="L246" s="13">
        <v>2.39</v>
      </c>
      <c r="M246" s="13">
        <v>0</v>
      </c>
      <c r="N246" s="14">
        <v>45706</v>
      </c>
      <c r="O246" s="12"/>
      <c r="P246" s="12"/>
      <c r="Q246" s="12"/>
    </row>
    <row r="247" spans="1:17" ht="26" x14ac:dyDescent="0.35">
      <c r="A247" s="12" t="s">
        <v>810</v>
      </c>
      <c r="B247" s="12" t="s">
        <v>568</v>
      </c>
      <c r="C247" s="13" t="s">
        <v>811</v>
      </c>
      <c r="D247" s="14">
        <v>45607</v>
      </c>
      <c r="E247" s="13" t="s">
        <v>765</v>
      </c>
      <c r="F247" s="13" t="s">
        <v>399</v>
      </c>
      <c r="G247" s="14">
        <v>45699</v>
      </c>
      <c r="H247" s="14">
        <v>45698</v>
      </c>
      <c r="I247" s="13" t="s">
        <v>406</v>
      </c>
      <c r="J247" s="15">
        <v>20000</v>
      </c>
      <c r="K247" s="13">
        <v>0</v>
      </c>
      <c r="L247" s="13">
        <v>9.6199999999999992</v>
      </c>
      <c r="M247" s="13">
        <v>0</v>
      </c>
      <c r="N247" s="14">
        <v>45706</v>
      </c>
      <c r="O247" s="12"/>
      <c r="P247" s="12"/>
      <c r="Q247" s="12"/>
    </row>
    <row r="248" spans="1:17" ht="26" x14ac:dyDescent="0.35">
      <c r="A248" s="12" t="s">
        <v>812</v>
      </c>
      <c r="B248" s="12" t="s">
        <v>568</v>
      </c>
      <c r="C248" s="13" t="s">
        <v>813</v>
      </c>
      <c r="D248" s="14">
        <v>45608</v>
      </c>
      <c r="E248" s="13" t="s">
        <v>765</v>
      </c>
      <c r="F248" s="13" t="s">
        <v>399</v>
      </c>
      <c r="G248" s="14">
        <v>45700</v>
      </c>
      <c r="H248" s="14">
        <v>45699</v>
      </c>
      <c r="I248" s="13" t="s">
        <v>406</v>
      </c>
      <c r="J248" s="15">
        <v>4000</v>
      </c>
      <c r="K248" s="13">
        <v>0</v>
      </c>
      <c r="L248" s="13">
        <v>1.75</v>
      </c>
      <c r="M248" s="13">
        <v>0</v>
      </c>
      <c r="N248" s="14">
        <v>45706</v>
      </c>
      <c r="O248" s="12"/>
      <c r="P248" s="12"/>
      <c r="Q248" s="12"/>
    </row>
    <row r="249" spans="1:17" ht="26" x14ac:dyDescent="0.35">
      <c r="A249" s="12" t="s">
        <v>814</v>
      </c>
      <c r="B249" s="12" t="s">
        <v>568</v>
      </c>
      <c r="C249" s="13" t="s">
        <v>815</v>
      </c>
      <c r="D249" s="14">
        <v>45608</v>
      </c>
      <c r="E249" s="13" t="s">
        <v>765</v>
      </c>
      <c r="F249" s="13" t="s">
        <v>399</v>
      </c>
      <c r="G249" s="14">
        <v>45700</v>
      </c>
      <c r="H249" s="14">
        <v>45699</v>
      </c>
      <c r="I249" s="13" t="s">
        <v>406</v>
      </c>
      <c r="J249" s="15">
        <v>10000</v>
      </c>
      <c r="K249" s="13">
        <v>0</v>
      </c>
      <c r="L249" s="13">
        <v>4.37</v>
      </c>
      <c r="M249" s="13">
        <v>0</v>
      </c>
      <c r="N249" s="14">
        <v>45706</v>
      </c>
      <c r="O249" s="12"/>
      <c r="P249" s="12"/>
      <c r="Q249" s="12"/>
    </row>
    <row r="250" spans="1:17" ht="26" x14ac:dyDescent="0.35">
      <c r="A250" s="12" t="s">
        <v>816</v>
      </c>
      <c r="B250" s="12" t="s">
        <v>568</v>
      </c>
      <c r="C250" s="13" t="s">
        <v>775</v>
      </c>
      <c r="D250" s="14">
        <v>45608</v>
      </c>
      <c r="E250" s="13" t="s">
        <v>762</v>
      </c>
      <c r="F250" s="13" t="s">
        <v>399</v>
      </c>
      <c r="G250" s="14">
        <v>45700</v>
      </c>
      <c r="H250" s="14">
        <v>45699</v>
      </c>
      <c r="I250" s="13" t="s">
        <v>406</v>
      </c>
      <c r="J250" s="15">
        <v>9606</v>
      </c>
      <c r="K250" s="13">
        <v>0</v>
      </c>
      <c r="L250" s="13">
        <v>4.2</v>
      </c>
      <c r="M250" s="13">
        <v>0</v>
      </c>
      <c r="N250" s="14">
        <v>45706</v>
      </c>
      <c r="O250" s="12"/>
      <c r="P250" s="12"/>
      <c r="Q250" s="12"/>
    </row>
    <row r="251" spans="1:17" ht="26" x14ac:dyDescent="0.35">
      <c r="A251" s="12" t="s">
        <v>817</v>
      </c>
      <c r="B251" s="12" t="s">
        <v>568</v>
      </c>
      <c r="C251" s="13" t="s">
        <v>595</v>
      </c>
      <c r="D251" s="14">
        <v>45607</v>
      </c>
      <c r="E251" s="13" t="s">
        <v>762</v>
      </c>
      <c r="F251" s="13" t="s">
        <v>399</v>
      </c>
      <c r="G251" s="14">
        <v>45699</v>
      </c>
      <c r="H251" s="14">
        <v>45698</v>
      </c>
      <c r="I251" s="13" t="s">
        <v>406</v>
      </c>
      <c r="J251" s="15">
        <v>5000</v>
      </c>
      <c r="K251" s="13">
        <v>0</v>
      </c>
      <c r="L251" s="13">
        <v>2.1800000000000002</v>
      </c>
      <c r="M251" s="13">
        <v>0</v>
      </c>
      <c r="N251" s="14">
        <v>45706</v>
      </c>
      <c r="O251" s="12"/>
      <c r="P251" s="12"/>
      <c r="Q251" s="12"/>
    </row>
    <row r="252" spans="1:17" ht="26" x14ac:dyDescent="0.35">
      <c r="A252" s="12" t="s">
        <v>818</v>
      </c>
      <c r="B252" s="12" t="s">
        <v>568</v>
      </c>
      <c r="C252" s="13" t="s">
        <v>683</v>
      </c>
      <c r="D252" s="14">
        <v>45609</v>
      </c>
      <c r="E252" s="13" t="s">
        <v>819</v>
      </c>
      <c r="F252" s="13" t="s">
        <v>399</v>
      </c>
      <c r="G252" s="14">
        <v>45701</v>
      </c>
      <c r="H252" s="14">
        <v>45700</v>
      </c>
      <c r="I252" s="13" t="s">
        <v>406</v>
      </c>
      <c r="J252" s="15">
        <v>4000</v>
      </c>
      <c r="K252" s="13">
        <v>0</v>
      </c>
      <c r="L252" s="13">
        <v>1.22</v>
      </c>
      <c r="M252" s="13">
        <v>0</v>
      </c>
      <c r="N252" s="14">
        <v>45706</v>
      </c>
      <c r="O252" s="12" t="s">
        <v>684</v>
      </c>
      <c r="P252" s="12" t="s">
        <v>685</v>
      </c>
      <c r="Q252" s="12" t="s">
        <v>820</v>
      </c>
    </row>
    <row r="253" spans="1:17" ht="51" x14ac:dyDescent="0.35">
      <c r="A253" s="39" t="s">
        <v>821</v>
      </c>
      <c r="B253" s="39" t="s">
        <v>568</v>
      </c>
      <c r="C253" s="40" t="s">
        <v>822</v>
      </c>
      <c r="D253" s="41">
        <v>45649</v>
      </c>
      <c r="E253" s="40" t="s">
        <v>762</v>
      </c>
      <c r="F253" s="40" t="s">
        <v>823</v>
      </c>
      <c r="G253" s="41">
        <v>45649</v>
      </c>
      <c r="H253" s="41">
        <v>45706</v>
      </c>
      <c r="I253" s="40" t="s">
        <v>406</v>
      </c>
      <c r="J253" s="50">
        <v>10000</v>
      </c>
      <c r="K253" s="40">
        <v>200</v>
      </c>
      <c r="L253" s="40">
        <v>0</v>
      </c>
      <c r="M253" s="13">
        <v>0</v>
      </c>
      <c r="N253" s="14">
        <v>45706</v>
      </c>
      <c r="O253" s="12" t="s">
        <v>824</v>
      </c>
      <c r="P253" s="12" t="s">
        <v>825</v>
      </c>
      <c r="Q253" s="12" t="s">
        <v>430</v>
      </c>
    </row>
    <row r="254" spans="1:17" ht="51" x14ac:dyDescent="0.35">
      <c r="A254" s="12" t="s">
        <v>826</v>
      </c>
      <c r="B254" s="12" t="s">
        <v>568</v>
      </c>
      <c r="C254" s="13" t="s">
        <v>827</v>
      </c>
      <c r="D254" s="14">
        <v>45649</v>
      </c>
      <c r="E254" s="13" t="s">
        <v>762</v>
      </c>
      <c r="F254" s="13" t="s">
        <v>399</v>
      </c>
      <c r="G254" s="14">
        <v>45680</v>
      </c>
      <c r="H254" s="14">
        <v>45706</v>
      </c>
      <c r="I254" s="13" t="s">
        <v>406</v>
      </c>
      <c r="J254" s="15">
        <v>10000</v>
      </c>
      <c r="K254" s="13">
        <v>0</v>
      </c>
      <c r="L254" s="13">
        <v>4.28</v>
      </c>
      <c r="M254" s="13">
        <v>0</v>
      </c>
      <c r="N254" s="14">
        <v>45706</v>
      </c>
      <c r="O254" s="12" t="s">
        <v>824</v>
      </c>
      <c r="P254" s="12" t="s">
        <v>825</v>
      </c>
      <c r="Q254" s="12" t="s">
        <v>430</v>
      </c>
    </row>
    <row r="255" spans="1:17" ht="51" x14ac:dyDescent="0.35">
      <c r="A255" s="39" t="s">
        <v>826</v>
      </c>
      <c r="B255" s="39" t="s">
        <v>568</v>
      </c>
      <c r="C255" s="40" t="s">
        <v>827</v>
      </c>
      <c r="D255" s="41">
        <v>45649</v>
      </c>
      <c r="E255" s="40" t="s">
        <v>762</v>
      </c>
      <c r="F255" s="40" t="s">
        <v>823</v>
      </c>
      <c r="G255" s="41">
        <v>45649</v>
      </c>
      <c r="H255" s="41">
        <v>45706</v>
      </c>
      <c r="I255" s="40" t="s">
        <v>406</v>
      </c>
      <c r="J255" s="50">
        <v>10000</v>
      </c>
      <c r="K255" s="40">
        <v>200</v>
      </c>
      <c r="L255" s="40">
        <v>0</v>
      </c>
      <c r="M255" s="13">
        <v>0</v>
      </c>
      <c r="N255" s="14">
        <v>45706</v>
      </c>
      <c r="O255" s="12" t="s">
        <v>824</v>
      </c>
      <c r="P255" s="12" t="s">
        <v>825</v>
      </c>
      <c r="Q255" s="12" t="s">
        <v>430</v>
      </c>
    </row>
    <row r="256" spans="1:17" ht="51" x14ac:dyDescent="0.35">
      <c r="A256" s="12" t="s">
        <v>828</v>
      </c>
      <c r="B256" s="12" t="s">
        <v>568</v>
      </c>
      <c r="C256" s="13" t="s">
        <v>829</v>
      </c>
      <c r="D256" s="14">
        <v>45666</v>
      </c>
      <c r="E256" s="13" t="s">
        <v>762</v>
      </c>
      <c r="F256" s="13" t="s">
        <v>399</v>
      </c>
      <c r="G256" s="14">
        <v>45697</v>
      </c>
      <c r="H256" s="14">
        <v>45706</v>
      </c>
      <c r="I256" s="13" t="s">
        <v>406</v>
      </c>
      <c r="J256" s="15">
        <v>10000</v>
      </c>
      <c r="K256" s="13">
        <v>0</v>
      </c>
      <c r="L256" s="13">
        <v>4.3099999999999996</v>
      </c>
      <c r="M256" s="13">
        <v>0</v>
      </c>
      <c r="N256" s="14">
        <v>45706</v>
      </c>
      <c r="O256" s="12" t="s">
        <v>824</v>
      </c>
      <c r="P256" s="12" t="s">
        <v>825</v>
      </c>
      <c r="Q256" s="12" t="s">
        <v>430</v>
      </c>
    </row>
    <row r="257" spans="1:17" ht="51" x14ac:dyDescent="0.35">
      <c r="A257" s="42" t="s">
        <v>828</v>
      </c>
      <c r="B257" s="42" t="s">
        <v>568</v>
      </c>
      <c r="C257" s="11" t="s">
        <v>829</v>
      </c>
      <c r="D257" s="43">
        <v>45666</v>
      </c>
      <c r="E257" s="11" t="s">
        <v>762</v>
      </c>
      <c r="F257" s="11" t="s">
        <v>823</v>
      </c>
      <c r="G257" s="43">
        <v>45666</v>
      </c>
      <c r="H257" s="43">
        <v>45706</v>
      </c>
      <c r="I257" s="11" t="s">
        <v>406</v>
      </c>
      <c r="J257" s="44">
        <v>10000</v>
      </c>
      <c r="K257" s="11">
        <v>200</v>
      </c>
      <c r="L257" s="11">
        <v>0</v>
      </c>
      <c r="M257" s="13">
        <v>0</v>
      </c>
      <c r="N257" s="14">
        <v>45706</v>
      </c>
      <c r="O257" s="12" t="s">
        <v>824</v>
      </c>
      <c r="P257" s="12" t="s">
        <v>825</v>
      </c>
      <c r="Q257" s="12" t="s">
        <v>430</v>
      </c>
    </row>
    <row r="258" spans="1:17" ht="51" x14ac:dyDescent="0.35">
      <c r="A258" s="12" t="s">
        <v>830</v>
      </c>
      <c r="B258" s="12" t="s">
        <v>568</v>
      </c>
      <c r="C258" s="13" t="s">
        <v>831</v>
      </c>
      <c r="D258" s="14">
        <v>45665</v>
      </c>
      <c r="E258" s="13" t="s">
        <v>762</v>
      </c>
      <c r="F258" s="13" t="s">
        <v>399</v>
      </c>
      <c r="G258" s="14">
        <v>45696</v>
      </c>
      <c r="H258" s="14">
        <v>45706</v>
      </c>
      <c r="I258" s="13" t="s">
        <v>406</v>
      </c>
      <c r="J258" s="15">
        <v>10000</v>
      </c>
      <c r="K258" s="13">
        <v>0</v>
      </c>
      <c r="L258" s="13">
        <v>4.33</v>
      </c>
      <c r="M258" s="13">
        <v>0</v>
      </c>
      <c r="N258" s="14">
        <v>45706</v>
      </c>
      <c r="O258" s="12" t="s">
        <v>824</v>
      </c>
      <c r="P258" s="12" t="s">
        <v>825</v>
      </c>
      <c r="Q258" s="12" t="s">
        <v>430</v>
      </c>
    </row>
    <row r="259" spans="1:17" ht="51" x14ac:dyDescent="0.35">
      <c r="A259" s="42" t="s">
        <v>830</v>
      </c>
      <c r="B259" s="42" t="s">
        <v>568</v>
      </c>
      <c r="C259" s="11" t="s">
        <v>831</v>
      </c>
      <c r="D259" s="43">
        <v>45665</v>
      </c>
      <c r="E259" s="11" t="s">
        <v>762</v>
      </c>
      <c r="F259" s="11" t="s">
        <v>823</v>
      </c>
      <c r="G259" s="43">
        <v>45665</v>
      </c>
      <c r="H259" s="43">
        <v>45706</v>
      </c>
      <c r="I259" s="11" t="s">
        <v>406</v>
      </c>
      <c r="J259" s="44">
        <v>10000</v>
      </c>
      <c r="K259" s="11">
        <v>200</v>
      </c>
      <c r="L259" s="11">
        <v>0</v>
      </c>
      <c r="M259" s="13">
        <v>0</v>
      </c>
      <c r="N259" s="14">
        <v>45706</v>
      </c>
      <c r="O259" s="12" t="s">
        <v>824</v>
      </c>
      <c r="P259" s="12" t="s">
        <v>825</v>
      </c>
      <c r="Q259" s="12" t="s">
        <v>430</v>
      </c>
    </row>
    <row r="260" spans="1:17" ht="26" x14ac:dyDescent="0.35">
      <c r="A260" s="12" t="s">
        <v>832</v>
      </c>
      <c r="B260" s="12" t="s">
        <v>568</v>
      </c>
      <c r="C260" s="13" t="s">
        <v>574</v>
      </c>
      <c r="D260" s="14">
        <v>43887</v>
      </c>
      <c r="E260" s="13" t="s">
        <v>413</v>
      </c>
      <c r="F260" s="13" t="s">
        <v>399</v>
      </c>
      <c r="G260" s="14">
        <v>45714</v>
      </c>
      <c r="H260" s="14">
        <v>45713</v>
      </c>
      <c r="I260" s="13" t="s">
        <v>406</v>
      </c>
      <c r="J260" s="15">
        <v>27422.13</v>
      </c>
      <c r="K260" s="13">
        <v>0</v>
      </c>
      <c r="L260" s="13">
        <v>15.53</v>
      </c>
      <c r="M260" s="13">
        <v>0</v>
      </c>
      <c r="N260" s="14">
        <v>45713</v>
      </c>
      <c r="O260" s="12"/>
      <c r="P260" s="12"/>
      <c r="Q260" s="12"/>
    </row>
    <row r="261" spans="1:17" x14ac:dyDescent="0.35">
      <c r="A261" s="12" t="s">
        <v>833</v>
      </c>
      <c r="B261" s="12" t="s">
        <v>568</v>
      </c>
      <c r="C261" s="13" t="s">
        <v>834</v>
      </c>
      <c r="D261" s="14">
        <v>43944</v>
      </c>
      <c r="E261" s="13" t="s">
        <v>410</v>
      </c>
      <c r="F261" s="13" t="s">
        <v>399</v>
      </c>
      <c r="G261" s="14">
        <v>45711</v>
      </c>
      <c r="H261" s="14">
        <v>45709</v>
      </c>
      <c r="I261" s="13" t="s">
        <v>406</v>
      </c>
      <c r="J261" s="15">
        <v>63500</v>
      </c>
      <c r="K261" s="13">
        <v>0</v>
      </c>
      <c r="L261" s="13">
        <v>34.130000000000003</v>
      </c>
      <c r="M261" s="13">
        <v>0</v>
      </c>
      <c r="N261" s="14">
        <v>45713</v>
      </c>
      <c r="O261" s="12"/>
      <c r="P261" s="12"/>
      <c r="Q261" s="12"/>
    </row>
    <row r="262" spans="1:17" x14ac:dyDescent="0.35">
      <c r="A262" s="12" t="s">
        <v>835</v>
      </c>
      <c r="B262" s="12" t="s">
        <v>568</v>
      </c>
      <c r="C262" s="13" t="s">
        <v>834</v>
      </c>
      <c r="D262" s="14">
        <v>43944</v>
      </c>
      <c r="E262" s="13" t="s">
        <v>417</v>
      </c>
      <c r="F262" s="13" t="s">
        <v>399</v>
      </c>
      <c r="G262" s="14">
        <v>45711</v>
      </c>
      <c r="H262" s="14">
        <v>45709</v>
      </c>
      <c r="I262" s="13" t="s">
        <v>406</v>
      </c>
      <c r="J262" s="15">
        <v>79231.28</v>
      </c>
      <c r="K262" s="13">
        <v>0</v>
      </c>
      <c r="L262" s="13">
        <v>40.98</v>
      </c>
      <c r="M262" s="13">
        <v>0</v>
      </c>
      <c r="N262" s="14">
        <v>45713</v>
      </c>
      <c r="O262" s="12"/>
      <c r="P262" s="12"/>
      <c r="Q262" s="12"/>
    </row>
    <row r="263" spans="1:17" ht="26" x14ac:dyDescent="0.35">
      <c r="A263" s="12" t="s">
        <v>836</v>
      </c>
      <c r="B263" s="12" t="s">
        <v>568</v>
      </c>
      <c r="C263" s="13" t="s">
        <v>595</v>
      </c>
      <c r="D263" s="14">
        <v>44277</v>
      </c>
      <c r="E263" s="13" t="s">
        <v>762</v>
      </c>
      <c r="F263" s="13" t="s">
        <v>399</v>
      </c>
      <c r="G263" s="14">
        <v>45710</v>
      </c>
      <c r="H263" s="14">
        <v>45709</v>
      </c>
      <c r="I263" s="13" t="s">
        <v>406</v>
      </c>
      <c r="J263" s="15">
        <v>163200.24</v>
      </c>
      <c r="K263" s="13">
        <v>0</v>
      </c>
      <c r="L263" s="13">
        <v>97.48</v>
      </c>
      <c r="M263" s="13">
        <v>0</v>
      </c>
      <c r="N263" s="14">
        <v>45713</v>
      </c>
      <c r="O263" s="12"/>
      <c r="P263" s="12"/>
      <c r="Q263" s="12"/>
    </row>
    <row r="264" spans="1:17" ht="26" x14ac:dyDescent="0.35">
      <c r="A264" s="12" t="s">
        <v>837</v>
      </c>
      <c r="B264" s="12" t="s">
        <v>568</v>
      </c>
      <c r="C264" s="13" t="s">
        <v>607</v>
      </c>
      <c r="D264" s="14">
        <v>44399</v>
      </c>
      <c r="E264" s="13" t="s">
        <v>413</v>
      </c>
      <c r="F264" s="13" t="s">
        <v>399</v>
      </c>
      <c r="G264" s="14">
        <v>45710</v>
      </c>
      <c r="H264" s="14">
        <v>45709</v>
      </c>
      <c r="I264" s="13" t="s">
        <v>406</v>
      </c>
      <c r="J264" s="15">
        <v>187595.51</v>
      </c>
      <c r="K264" s="13">
        <v>0</v>
      </c>
      <c r="L264" s="13">
        <v>46.27</v>
      </c>
      <c r="M264" s="13">
        <v>0</v>
      </c>
      <c r="N264" s="14">
        <v>45713</v>
      </c>
      <c r="O264" s="12"/>
      <c r="P264" s="12"/>
      <c r="Q264" s="12"/>
    </row>
    <row r="265" spans="1:17" ht="26" x14ac:dyDescent="0.35">
      <c r="A265" s="12" t="s">
        <v>838</v>
      </c>
      <c r="B265" s="12" t="s">
        <v>568</v>
      </c>
      <c r="C265" s="13" t="s">
        <v>607</v>
      </c>
      <c r="D265" s="14">
        <v>44400</v>
      </c>
      <c r="E265" s="13" t="s">
        <v>413</v>
      </c>
      <c r="F265" s="13" t="s">
        <v>399</v>
      </c>
      <c r="G265" s="14">
        <v>45711</v>
      </c>
      <c r="H265" s="14">
        <v>45709</v>
      </c>
      <c r="I265" s="13" t="s">
        <v>406</v>
      </c>
      <c r="J265" s="15">
        <v>36828.89</v>
      </c>
      <c r="K265" s="13">
        <v>0</v>
      </c>
      <c r="L265" s="13">
        <v>9.02</v>
      </c>
      <c r="M265" s="13">
        <v>0</v>
      </c>
      <c r="N265" s="14">
        <v>45713</v>
      </c>
      <c r="O265" s="12"/>
      <c r="P265" s="12"/>
      <c r="Q265" s="12"/>
    </row>
    <row r="266" spans="1:17" x14ac:dyDescent="0.35">
      <c r="A266" s="12" t="s">
        <v>839</v>
      </c>
      <c r="B266" s="12" t="s">
        <v>568</v>
      </c>
      <c r="C266" s="13" t="s">
        <v>629</v>
      </c>
      <c r="D266" s="14">
        <v>44827</v>
      </c>
      <c r="E266" s="13" t="s">
        <v>405</v>
      </c>
      <c r="F266" s="13" t="s">
        <v>399</v>
      </c>
      <c r="G266" s="14">
        <v>45711</v>
      </c>
      <c r="H266" s="14">
        <v>45709</v>
      </c>
      <c r="I266" s="13" t="s">
        <v>406</v>
      </c>
      <c r="J266" s="15">
        <v>9687.0300000000007</v>
      </c>
      <c r="K266" s="13">
        <v>0</v>
      </c>
      <c r="L266" s="13">
        <v>5.87</v>
      </c>
      <c r="M266" s="13">
        <v>0</v>
      </c>
      <c r="N266" s="14">
        <v>45713</v>
      </c>
      <c r="O266" s="12"/>
      <c r="P266" s="12"/>
      <c r="Q266" s="12"/>
    </row>
    <row r="267" spans="1:17" ht="26" x14ac:dyDescent="0.35">
      <c r="A267" s="12" t="s">
        <v>840</v>
      </c>
      <c r="B267" s="12" t="s">
        <v>568</v>
      </c>
      <c r="C267" s="13" t="s">
        <v>747</v>
      </c>
      <c r="D267" s="14">
        <v>45497</v>
      </c>
      <c r="E267" s="13" t="s">
        <v>413</v>
      </c>
      <c r="F267" s="13" t="s">
        <v>399</v>
      </c>
      <c r="G267" s="14">
        <v>45712</v>
      </c>
      <c r="H267" s="14">
        <v>45709</v>
      </c>
      <c r="I267" s="13" t="s">
        <v>406</v>
      </c>
      <c r="J267" s="13">
        <v>720</v>
      </c>
      <c r="K267" s="13">
        <v>0</v>
      </c>
      <c r="L267" s="13">
        <v>0.23</v>
      </c>
      <c r="M267" s="13">
        <v>0</v>
      </c>
      <c r="N267" s="14">
        <v>45713</v>
      </c>
      <c r="O267" s="12" t="s">
        <v>684</v>
      </c>
      <c r="P267" s="12" t="s">
        <v>685</v>
      </c>
      <c r="Q267" s="12" t="s">
        <v>841</v>
      </c>
    </row>
    <row r="268" spans="1:17" ht="51" x14ac:dyDescent="0.35">
      <c r="A268" s="12" t="s">
        <v>821</v>
      </c>
      <c r="B268" s="12" t="s">
        <v>568</v>
      </c>
      <c r="C268" s="13" t="s">
        <v>822</v>
      </c>
      <c r="D268" s="14">
        <v>45649</v>
      </c>
      <c r="E268" s="13" t="s">
        <v>762</v>
      </c>
      <c r="F268" s="13" t="s">
        <v>399</v>
      </c>
      <c r="G268" s="14">
        <v>45711</v>
      </c>
      <c r="H268" s="14">
        <v>45709</v>
      </c>
      <c r="I268" s="13" t="s">
        <v>406</v>
      </c>
      <c r="J268" s="15">
        <v>10000</v>
      </c>
      <c r="K268" s="13">
        <v>0</v>
      </c>
      <c r="L268" s="13">
        <v>4.3099999999999996</v>
      </c>
      <c r="M268" s="13">
        <v>0</v>
      </c>
      <c r="N268" s="14">
        <v>45713</v>
      </c>
      <c r="O268" s="12" t="s">
        <v>824</v>
      </c>
      <c r="P268" s="12" t="s">
        <v>825</v>
      </c>
      <c r="Q268" s="12" t="s">
        <v>430</v>
      </c>
    </row>
    <row r="269" spans="1:17" ht="51" x14ac:dyDescent="0.35">
      <c r="A269" s="12" t="s">
        <v>826</v>
      </c>
      <c r="B269" s="12" t="s">
        <v>568</v>
      </c>
      <c r="C269" s="13" t="s">
        <v>827</v>
      </c>
      <c r="D269" s="14">
        <v>45649</v>
      </c>
      <c r="E269" s="13" t="s">
        <v>762</v>
      </c>
      <c r="F269" s="13" t="s">
        <v>399</v>
      </c>
      <c r="G269" s="14">
        <v>45711</v>
      </c>
      <c r="H269" s="14">
        <v>45709</v>
      </c>
      <c r="I269" s="13" t="s">
        <v>406</v>
      </c>
      <c r="J269" s="15">
        <v>10000</v>
      </c>
      <c r="K269" s="13">
        <v>0</v>
      </c>
      <c r="L269" s="13">
        <v>4.3099999999999996</v>
      </c>
      <c r="M269" s="13">
        <v>0</v>
      </c>
      <c r="N269" s="14">
        <v>45713</v>
      </c>
      <c r="O269" s="12" t="s">
        <v>824</v>
      </c>
      <c r="P269" s="12" t="s">
        <v>825</v>
      </c>
      <c r="Q269" s="12" t="s">
        <v>430</v>
      </c>
    </row>
    <row r="270" spans="1:17" ht="63.5" x14ac:dyDescent="0.35">
      <c r="A270" s="12" t="s">
        <v>842</v>
      </c>
      <c r="B270" s="12" t="s">
        <v>568</v>
      </c>
      <c r="C270" s="13" t="s">
        <v>843</v>
      </c>
      <c r="D270" s="14">
        <v>45689</v>
      </c>
      <c r="E270" s="13" t="s">
        <v>723</v>
      </c>
      <c r="F270" s="13" t="s">
        <v>427</v>
      </c>
      <c r="G270" s="14">
        <v>45689</v>
      </c>
      <c r="H270" s="14">
        <v>45713</v>
      </c>
      <c r="I270" s="13" t="s">
        <v>400</v>
      </c>
      <c r="J270" s="13">
        <v>240</v>
      </c>
      <c r="K270" s="13">
        <v>24</v>
      </c>
      <c r="L270" s="13">
        <v>0</v>
      </c>
      <c r="M270" s="13">
        <v>0</v>
      </c>
      <c r="N270" s="14">
        <v>45713</v>
      </c>
      <c r="O270" s="12" t="s">
        <v>724</v>
      </c>
      <c r="P270" s="12" t="s">
        <v>725</v>
      </c>
      <c r="Q270" s="12" t="s">
        <v>430</v>
      </c>
    </row>
    <row r="272" spans="1:17" x14ac:dyDescent="0.35">
      <c r="J272" t="s">
        <v>948</v>
      </c>
      <c r="K272" s="53">
        <v>4284.3</v>
      </c>
    </row>
    <row r="273" spans="10:11" x14ac:dyDescent="0.35">
      <c r="J273" t="s">
        <v>949</v>
      </c>
      <c r="K273" s="53">
        <v>3911.16</v>
      </c>
    </row>
    <row r="316" spans="1:15" x14ac:dyDescent="0.35">
      <c r="A316" s="31"/>
      <c r="B316" s="33"/>
      <c r="C316" s="31"/>
      <c r="D316" s="31"/>
      <c r="E316" s="33"/>
      <c r="F316" s="33"/>
      <c r="G316" s="31"/>
      <c r="H316" s="31"/>
      <c r="I316" s="31"/>
      <c r="J316" s="31"/>
      <c r="K316" s="31"/>
      <c r="L316" s="33"/>
      <c r="M316" s="32"/>
      <c r="N316" s="32"/>
      <c r="O316" s="32"/>
    </row>
    <row r="317" spans="1:15" x14ac:dyDescent="0.35">
      <c r="A317" s="31"/>
      <c r="B317" s="33"/>
      <c r="C317" s="31"/>
      <c r="D317" s="31"/>
      <c r="E317" s="33"/>
      <c r="F317" s="33"/>
      <c r="G317" s="31"/>
      <c r="H317" s="31"/>
      <c r="I317" s="31"/>
      <c r="J317" s="31"/>
      <c r="K317" s="31"/>
      <c r="L317" s="33"/>
      <c r="M317" s="32"/>
      <c r="N317" s="32"/>
      <c r="O317" s="32"/>
    </row>
    <row r="318" spans="1:15" x14ac:dyDescent="0.35">
      <c r="A318" s="31"/>
      <c r="B318" s="33"/>
      <c r="C318" s="31"/>
      <c r="D318" s="31"/>
      <c r="E318" s="33"/>
      <c r="F318" s="33"/>
      <c r="G318" s="31"/>
      <c r="H318" s="31"/>
      <c r="I318" s="31"/>
      <c r="J318" s="31"/>
      <c r="K318" s="31"/>
      <c r="L318" s="33"/>
      <c r="M318" s="32"/>
      <c r="N318" s="32"/>
      <c r="O318" s="32"/>
    </row>
    <row r="319" spans="1:15" x14ac:dyDescent="0.35">
      <c r="A319" s="31"/>
      <c r="B319" s="33"/>
      <c r="C319" s="31"/>
      <c r="D319" s="31"/>
      <c r="E319" s="33"/>
      <c r="F319" s="33"/>
      <c r="G319" s="31"/>
      <c r="H319" s="31"/>
      <c r="I319" s="31"/>
      <c r="J319" s="31"/>
      <c r="K319" s="31"/>
      <c r="L319" s="33"/>
      <c r="M319" s="32"/>
      <c r="N319" s="32"/>
      <c r="O319" s="32"/>
    </row>
    <row r="320" spans="1:15" x14ac:dyDescent="0.35">
      <c r="A320" s="31"/>
      <c r="B320" s="33"/>
      <c r="C320" s="31"/>
      <c r="D320" s="31"/>
      <c r="E320" s="33"/>
      <c r="F320" s="33"/>
      <c r="G320" s="31"/>
      <c r="H320" s="31"/>
      <c r="I320" s="31"/>
      <c r="J320" s="31"/>
      <c r="K320" s="31"/>
      <c r="L320" s="33"/>
      <c r="M320" s="32"/>
      <c r="N320" s="32"/>
      <c r="O320" s="32"/>
    </row>
    <row r="321" spans="1:15" x14ac:dyDescent="0.35">
      <c r="A321" s="13"/>
      <c r="B321" s="14"/>
      <c r="C321" s="13"/>
      <c r="D321" s="13"/>
      <c r="E321" s="14"/>
      <c r="F321" s="14"/>
      <c r="G321" s="13"/>
      <c r="H321" s="13"/>
      <c r="I321" s="13"/>
      <c r="J321" s="13"/>
      <c r="K321" s="13"/>
      <c r="L321" s="14"/>
      <c r="M321" s="12"/>
      <c r="N321" s="12"/>
      <c r="O321" s="12"/>
    </row>
    <row r="322" spans="1:15" x14ac:dyDescent="0.35">
      <c r="A322" s="13"/>
      <c r="B322" s="14"/>
      <c r="C322" s="13"/>
      <c r="D322" s="13"/>
      <c r="E322" s="14"/>
      <c r="F322" s="14"/>
      <c r="G322" s="13"/>
      <c r="H322" s="13"/>
      <c r="I322" s="13"/>
      <c r="J322" s="13"/>
      <c r="K322" s="13"/>
      <c r="L322" s="14"/>
      <c r="M322" s="12"/>
      <c r="N322" s="12"/>
      <c r="O322" s="12"/>
    </row>
    <row r="323" spans="1:15" x14ac:dyDescent="0.35">
      <c r="A323" s="13"/>
      <c r="B323" s="14"/>
      <c r="C323" s="13"/>
      <c r="D323" s="13"/>
      <c r="E323" s="14"/>
      <c r="F323" s="14"/>
      <c r="G323" s="13"/>
      <c r="H323" s="13"/>
      <c r="I323" s="13"/>
      <c r="J323" s="13"/>
      <c r="K323" s="13"/>
      <c r="L323" s="14"/>
      <c r="M323" s="12"/>
      <c r="N323" s="12"/>
      <c r="O323" s="12"/>
    </row>
    <row r="324" spans="1:15" x14ac:dyDescent="0.35">
      <c r="A324" s="13"/>
      <c r="B324" s="14"/>
      <c r="C324" s="13"/>
      <c r="D324" s="13"/>
      <c r="E324" s="14"/>
      <c r="F324" s="14"/>
      <c r="G324" s="13"/>
      <c r="H324" s="13"/>
      <c r="I324" s="13"/>
      <c r="J324" s="13"/>
      <c r="K324" s="13"/>
      <c r="L324" s="14"/>
      <c r="M324" s="12"/>
      <c r="N324" s="12"/>
      <c r="O324" s="12"/>
    </row>
    <row r="325" spans="1:15" x14ac:dyDescent="0.35">
      <c r="A325" s="13"/>
      <c r="B325" s="14"/>
      <c r="C325" s="13"/>
      <c r="D325" s="13"/>
      <c r="E325" s="14"/>
      <c r="F325" s="14"/>
      <c r="G325" s="13"/>
      <c r="H325" s="13"/>
      <c r="I325" s="13"/>
      <c r="J325" s="13"/>
      <c r="K325" s="13"/>
      <c r="L325" s="14"/>
      <c r="M325" s="12"/>
      <c r="N325" s="12"/>
      <c r="O325" s="12"/>
    </row>
    <row r="326" spans="1:15" x14ac:dyDescent="0.35">
      <c r="A326" s="13"/>
      <c r="B326" s="14"/>
      <c r="C326" s="13"/>
      <c r="D326" s="13"/>
      <c r="E326" s="14"/>
      <c r="F326" s="14"/>
      <c r="G326" s="13"/>
      <c r="H326" s="13"/>
      <c r="I326" s="13"/>
      <c r="J326" s="13"/>
      <c r="K326" s="13"/>
      <c r="L326" s="14"/>
      <c r="M326" s="12"/>
      <c r="N326" s="12"/>
      <c r="O326" s="12"/>
    </row>
    <row r="327" spans="1:15" x14ac:dyDescent="0.35">
      <c r="A327" s="13"/>
      <c r="B327" s="14"/>
      <c r="C327" s="13"/>
      <c r="D327" s="13"/>
      <c r="E327" s="14"/>
      <c r="F327" s="14"/>
      <c r="G327" s="13"/>
      <c r="H327" s="13"/>
      <c r="I327" s="13"/>
      <c r="J327" s="13"/>
      <c r="K327" s="13"/>
      <c r="L327" s="14"/>
      <c r="M327" s="12"/>
      <c r="N327" s="12"/>
      <c r="O327" s="12"/>
    </row>
    <row r="328" spans="1:15" x14ac:dyDescent="0.35">
      <c r="A328" s="13"/>
      <c r="B328" s="14"/>
      <c r="C328" s="13"/>
      <c r="D328" s="13"/>
      <c r="E328" s="14"/>
      <c r="F328" s="14"/>
      <c r="G328" s="13"/>
      <c r="H328" s="13"/>
      <c r="I328" s="13"/>
      <c r="J328" s="13"/>
      <c r="K328" s="13"/>
      <c r="L328" s="14"/>
      <c r="M328" s="12"/>
      <c r="N328" s="12"/>
      <c r="O328" s="12"/>
    </row>
    <row r="329" spans="1:15" x14ac:dyDescent="0.35">
      <c r="A329" s="13"/>
      <c r="B329" s="14"/>
      <c r="C329" s="13"/>
      <c r="D329" s="13"/>
      <c r="E329" s="14"/>
      <c r="F329" s="14"/>
      <c r="G329" s="13"/>
      <c r="H329" s="13"/>
      <c r="I329" s="13"/>
      <c r="J329" s="13"/>
      <c r="K329" s="13"/>
      <c r="L329" s="14"/>
      <c r="M329" s="12"/>
      <c r="N329" s="12"/>
      <c r="O329" s="12"/>
    </row>
    <row r="330" spans="1:15" x14ac:dyDescent="0.35">
      <c r="A330" s="13"/>
      <c r="B330" s="14"/>
      <c r="C330" s="13"/>
      <c r="D330" s="13"/>
      <c r="E330" s="14"/>
      <c r="F330" s="14"/>
      <c r="G330" s="13"/>
      <c r="H330" s="13"/>
      <c r="I330" s="13"/>
      <c r="J330" s="13"/>
      <c r="K330" s="13"/>
      <c r="L330" s="14"/>
      <c r="M330" s="12"/>
      <c r="N330" s="12"/>
      <c r="O330" s="12"/>
    </row>
    <row r="331" spans="1:15" x14ac:dyDescent="0.35">
      <c r="A331" s="13"/>
      <c r="B331" s="14"/>
      <c r="C331" s="13"/>
      <c r="D331" s="13"/>
      <c r="E331" s="14"/>
      <c r="F331" s="14"/>
      <c r="G331" s="13"/>
      <c r="H331" s="13"/>
      <c r="I331" s="13"/>
      <c r="J331" s="13"/>
      <c r="K331" s="13"/>
      <c r="L331" s="14"/>
      <c r="M331" s="12"/>
      <c r="N331" s="12"/>
      <c r="O331" s="12"/>
    </row>
    <row r="332" spans="1:15" x14ac:dyDescent="0.35">
      <c r="A332" s="13"/>
      <c r="B332" s="14"/>
      <c r="C332" s="13"/>
      <c r="D332" s="13"/>
      <c r="E332" s="14"/>
      <c r="F332" s="14"/>
      <c r="G332" s="13"/>
      <c r="H332" s="13"/>
      <c r="I332" s="13"/>
      <c r="J332" s="13"/>
      <c r="K332" s="13"/>
      <c r="L332" s="14"/>
      <c r="M332" s="12"/>
      <c r="N332" s="12"/>
      <c r="O332" s="12"/>
    </row>
    <row r="333" spans="1:15" x14ac:dyDescent="0.35">
      <c r="A333" s="13"/>
      <c r="B333" s="14"/>
      <c r="C333" s="13"/>
      <c r="D333" s="13"/>
      <c r="E333" s="14"/>
      <c r="F333" s="14"/>
      <c r="G333" s="13"/>
      <c r="H333" s="13"/>
      <c r="I333" s="13"/>
      <c r="J333" s="13"/>
      <c r="K333" s="13"/>
      <c r="L333" s="14"/>
      <c r="M333" s="12"/>
      <c r="N333" s="12"/>
      <c r="O333" s="12"/>
    </row>
    <row r="334" spans="1:15" x14ac:dyDescent="0.35">
      <c r="A334" s="13"/>
      <c r="B334" s="14"/>
      <c r="C334" s="13"/>
      <c r="D334" s="13"/>
      <c r="E334" s="14"/>
      <c r="F334" s="14"/>
      <c r="G334" s="13"/>
      <c r="H334" s="13"/>
      <c r="I334" s="13"/>
      <c r="J334" s="13"/>
      <c r="K334" s="13"/>
      <c r="L334" s="14"/>
      <c r="M334" s="12"/>
      <c r="N334" s="12"/>
      <c r="O334" s="12"/>
    </row>
    <row r="335" spans="1:15" x14ac:dyDescent="0.35">
      <c r="A335" s="13"/>
      <c r="B335" s="14"/>
      <c r="C335" s="13"/>
      <c r="D335" s="13"/>
      <c r="E335" s="14"/>
      <c r="F335" s="14"/>
      <c r="G335" s="13"/>
      <c r="H335" s="13"/>
      <c r="I335" s="13"/>
      <c r="J335" s="13"/>
      <c r="K335" s="13"/>
      <c r="L335" s="14"/>
      <c r="M335" s="12"/>
      <c r="N335" s="12"/>
      <c r="O335" s="12"/>
    </row>
    <row r="336" spans="1:15" x14ac:dyDescent="0.35">
      <c r="A336" s="13"/>
      <c r="B336" s="14"/>
      <c r="C336" s="13"/>
      <c r="D336" s="13"/>
      <c r="E336" s="14"/>
      <c r="F336" s="14"/>
      <c r="G336" s="13"/>
      <c r="H336" s="15"/>
      <c r="I336" s="13"/>
      <c r="J336" s="13"/>
      <c r="K336" s="13"/>
      <c r="L336" s="14"/>
      <c r="M336" s="12"/>
      <c r="N336" s="12"/>
      <c r="O336" s="12"/>
    </row>
    <row r="337" spans="1:15" x14ac:dyDescent="0.35">
      <c r="A337" s="13"/>
      <c r="B337" s="14"/>
      <c r="C337" s="13"/>
      <c r="D337" s="13"/>
      <c r="E337" s="14"/>
      <c r="F337" s="14"/>
      <c r="G337" s="13"/>
      <c r="H337" s="15"/>
      <c r="I337" s="13"/>
      <c r="J337" s="13"/>
      <c r="K337" s="13"/>
      <c r="L337" s="14"/>
      <c r="M337" s="12"/>
      <c r="N337" s="12"/>
      <c r="O337" s="12"/>
    </row>
    <row r="338" spans="1:15" x14ac:dyDescent="0.35">
      <c r="A338" s="13"/>
      <c r="B338" s="14"/>
      <c r="C338" s="13"/>
      <c r="D338" s="13"/>
      <c r="E338" s="14"/>
      <c r="F338" s="14"/>
      <c r="G338" s="13"/>
      <c r="H338" s="13"/>
      <c r="I338" s="13"/>
      <c r="J338" s="13"/>
      <c r="K338" s="13"/>
      <c r="L338" s="14"/>
      <c r="M338" s="12"/>
      <c r="N338" s="12"/>
      <c r="O338" s="12"/>
    </row>
    <row r="339" spans="1:15" x14ac:dyDescent="0.35">
      <c r="A339" s="13"/>
      <c r="B339" s="14"/>
      <c r="C339" s="13"/>
      <c r="D339" s="13"/>
      <c r="E339" s="14"/>
      <c r="F339" s="14"/>
      <c r="G339" s="13"/>
      <c r="H339" s="13"/>
      <c r="I339" s="13"/>
      <c r="J339" s="13"/>
      <c r="K339" s="13"/>
      <c r="L339" s="14"/>
      <c r="M339" s="12"/>
      <c r="N339" s="12"/>
      <c r="O339" s="12"/>
    </row>
    <row r="340" spans="1:15" x14ac:dyDescent="0.35">
      <c r="A340" s="25"/>
      <c r="B340" s="26"/>
      <c r="C340" s="25"/>
      <c r="D340" s="25"/>
      <c r="E340" s="26"/>
      <c r="F340" s="26"/>
      <c r="G340" s="25"/>
      <c r="H340" s="25"/>
      <c r="I340" s="25"/>
      <c r="J340" s="25"/>
      <c r="K340" s="25"/>
      <c r="L340" s="26"/>
      <c r="M340" s="24"/>
      <c r="N340" s="12"/>
      <c r="O340" s="12"/>
    </row>
    <row r="341" spans="1:15" x14ac:dyDescent="0.35">
      <c r="A341" s="25"/>
      <c r="B341" s="26"/>
      <c r="C341" s="25"/>
      <c r="D341" s="25"/>
      <c r="E341" s="26"/>
      <c r="F341" s="26"/>
      <c r="G341" s="25"/>
      <c r="H341" s="25"/>
      <c r="I341" s="25"/>
      <c r="J341" s="25"/>
      <c r="K341" s="25"/>
      <c r="L341" s="26"/>
      <c r="M341" s="24"/>
      <c r="N341" s="12"/>
      <c r="O341" s="12"/>
    </row>
    <row r="342" spans="1:15" x14ac:dyDescent="0.35">
      <c r="A342" s="25"/>
      <c r="B342" s="26"/>
      <c r="C342" s="25"/>
      <c r="D342" s="25"/>
      <c r="E342" s="26"/>
      <c r="F342" s="26"/>
      <c r="G342" s="25"/>
      <c r="H342" s="25"/>
      <c r="I342" s="25"/>
      <c r="J342" s="25"/>
      <c r="K342" s="25"/>
      <c r="L342" s="26"/>
      <c r="M342" s="24"/>
      <c r="N342" s="12"/>
      <c r="O342" s="12"/>
    </row>
    <row r="343" spans="1:15" x14ac:dyDescent="0.35">
      <c r="A343" s="25"/>
      <c r="B343" s="26"/>
      <c r="C343" s="25"/>
      <c r="D343" s="25"/>
      <c r="E343" s="26"/>
      <c r="F343" s="26"/>
      <c r="G343" s="25"/>
      <c r="H343" s="25"/>
      <c r="I343" s="25"/>
      <c r="J343" s="25"/>
      <c r="K343" s="25"/>
      <c r="L343" s="26"/>
      <c r="M343" s="24"/>
      <c r="N343" s="12"/>
      <c r="O343" s="12"/>
    </row>
    <row r="344" spans="1:15" x14ac:dyDescent="0.35">
      <c r="A344" s="25"/>
      <c r="B344" s="26"/>
      <c r="C344" s="25"/>
      <c r="D344" s="25"/>
      <c r="E344" s="26"/>
      <c r="F344" s="26"/>
      <c r="G344" s="25"/>
      <c r="H344" s="25"/>
      <c r="I344" s="25"/>
      <c r="J344" s="25"/>
      <c r="K344" s="25"/>
      <c r="L344" s="26"/>
      <c r="M344" s="24"/>
      <c r="N344" s="12"/>
      <c r="O344" s="12"/>
    </row>
    <row r="345" spans="1:15" x14ac:dyDescent="0.35">
      <c r="A345" s="25"/>
      <c r="B345" s="26"/>
      <c r="C345" s="25"/>
      <c r="D345" s="25"/>
      <c r="E345" s="26"/>
      <c r="F345" s="26"/>
      <c r="G345" s="25"/>
      <c r="H345" s="25"/>
      <c r="I345" s="25"/>
      <c r="J345" s="25"/>
      <c r="K345" s="25"/>
      <c r="L345" s="26"/>
      <c r="M345" s="24"/>
      <c r="N345" s="12"/>
      <c r="O345" s="12"/>
    </row>
    <row r="348" spans="1:15" x14ac:dyDescent="0.35">
      <c r="J348" s="22"/>
      <c r="L348" s="22"/>
    </row>
    <row r="349" spans="1:15" x14ac:dyDescent="0.35">
      <c r="J349" s="22"/>
      <c r="L349" s="22"/>
    </row>
    <row r="351" spans="1:15" x14ac:dyDescent="0.35">
      <c r="I351" s="10"/>
      <c r="J351" s="9"/>
      <c r="K351" s="10"/>
      <c r="L35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T50"/>
  <sheetViews>
    <sheetView topLeftCell="F1" workbookViewId="0">
      <selection activeCell="P2" sqref="P2:P30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5" width="0" hidden="1" customWidth="1"/>
    <col min="6" max="6" width="18.54296875" customWidth="1"/>
    <col min="7" max="7" width="17.90625" customWidth="1"/>
    <col min="8" max="8" width="14.1796875" customWidth="1"/>
    <col min="9" max="9" width="12.453125" customWidth="1"/>
    <col min="10" max="10" width="14.54296875" customWidth="1"/>
    <col min="11" max="11" width="16.6328125" customWidth="1"/>
    <col min="13" max="13" width="15.6328125" customWidth="1"/>
    <col min="14" max="14" width="17.453125" customWidth="1"/>
  </cols>
  <sheetData>
    <row r="1" spans="1:20" x14ac:dyDescent="0.35">
      <c r="A1" t="s">
        <v>278</v>
      </c>
      <c r="B1" t="s">
        <v>279</v>
      </c>
      <c r="C1" t="s">
        <v>280</v>
      </c>
      <c r="D1" t="s">
        <v>281</v>
      </c>
      <c r="E1" t="s">
        <v>282</v>
      </c>
      <c r="F1" t="s">
        <v>283</v>
      </c>
      <c r="G1" t="s">
        <v>284</v>
      </c>
      <c r="H1" t="s">
        <v>285</v>
      </c>
      <c r="I1" t="s">
        <v>286</v>
      </c>
      <c r="J1" t="s">
        <v>287</v>
      </c>
      <c r="K1" t="s">
        <v>288</v>
      </c>
      <c r="L1" t="s">
        <v>289</v>
      </c>
      <c r="M1" t="s">
        <v>290</v>
      </c>
      <c r="N1" t="s">
        <v>3</v>
      </c>
      <c r="O1" t="s">
        <v>291</v>
      </c>
      <c r="P1" t="s">
        <v>292</v>
      </c>
      <c r="Q1" t="s">
        <v>293</v>
      </c>
      <c r="R1" t="s">
        <v>294</v>
      </c>
      <c r="S1" t="s">
        <v>295</v>
      </c>
      <c r="T1" t="s">
        <v>296</v>
      </c>
    </row>
    <row r="2" spans="1:20" x14ac:dyDescent="0.35">
      <c r="A2" t="s">
        <v>39</v>
      </c>
      <c r="B2" t="str">
        <f t="shared" ref="B2:B30" si="0">" 9/J205 "</f>
        <v xml:space="preserve"> 9/J205 </v>
      </c>
      <c r="C2" t="s">
        <v>40</v>
      </c>
      <c r="D2" t="s">
        <v>41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tr">
        <f>"PP100010646 "</f>
        <v xml:space="preserve">PP100010646 </v>
      </c>
      <c r="K2" t="s">
        <v>302</v>
      </c>
      <c r="L2" t="s">
        <v>42</v>
      </c>
      <c r="M2">
        <v>400</v>
      </c>
      <c r="N2" t="s">
        <v>43</v>
      </c>
      <c r="O2" t="s">
        <v>44</v>
      </c>
      <c r="P2">
        <v>6.64</v>
      </c>
      <c r="Q2" t="s">
        <v>40</v>
      </c>
      <c r="R2" t="s">
        <v>303</v>
      </c>
      <c r="S2" t="s">
        <v>32</v>
      </c>
      <c r="T2" t="s">
        <v>35</v>
      </c>
    </row>
    <row r="3" spans="1:20" x14ac:dyDescent="0.35">
      <c r="A3" t="s">
        <v>39</v>
      </c>
      <c r="B3" t="str">
        <f t="shared" si="0"/>
        <v xml:space="preserve"> 9/J205 </v>
      </c>
      <c r="C3" t="s">
        <v>40</v>
      </c>
      <c r="D3" t="s">
        <v>41</v>
      </c>
      <c r="E3" t="s">
        <v>297</v>
      </c>
      <c r="F3" t="s">
        <v>298</v>
      </c>
      <c r="G3" t="s">
        <v>299</v>
      </c>
      <c r="H3" t="s">
        <v>45</v>
      </c>
      <c r="I3" t="s">
        <v>304</v>
      </c>
      <c r="J3" t="str">
        <f>"RP100003863 "</f>
        <v xml:space="preserve">RP100003863 </v>
      </c>
      <c r="K3" t="s">
        <v>302</v>
      </c>
      <c r="L3" t="s">
        <v>42</v>
      </c>
      <c r="M3">
        <v>1400</v>
      </c>
      <c r="N3" t="s">
        <v>43</v>
      </c>
      <c r="O3" t="s">
        <v>305</v>
      </c>
      <c r="P3">
        <v>31.63</v>
      </c>
      <c r="Q3" t="s">
        <v>40</v>
      </c>
      <c r="R3" t="s">
        <v>303</v>
      </c>
      <c r="S3" t="s">
        <v>32</v>
      </c>
      <c r="T3" t="s">
        <v>35</v>
      </c>
    </row>
    <row r="4" spans="1:20" x14ac:dyDescent="0.35">
      <c r="A4" t="s">
        <v>39</v>
      </c>
      <c r="B4" t="str">
        <f t="shared" si="0"/>
        <v xml:space="preserve"> 9/J205 </v>
      </c>
      <c r="C4" t="s">
        <v>40</v>
      </c>
      <c r="D4" t="s">
        <v>41</v>
      </c>
      <c r="E4" t="s">
        <v>297</v>
      </c>
      <c r="F4" t="s">
        <v>306</v>
      </c>
      <c r="G4" t="s">
        <v>299</v>
      </c>
      <c r="H4" t="s">
        <v>300</v>
      </c>
      <c r="I4" t="s">
        <v>307</v>
      </c>
      <c r="J4" t="str">
        <f>"PR100007054 "</f>
        <v xml:space="preserve">PR100007054 </v>
      </c>
      <c r="K4" t="s">
        <v>308</v>
      </c>
      <c r="L4" t="s">
        <v>42</v>
      </c>
      <c r="M4">
        <v>213975.5</v>
      </c>
      <c r="N4" t="s">
        <v>43</v>
      </c>
      <c r="O4" t="s">
        <v>44</v>
      </c>
      <c r="P4">
        <v>188.54</v>
      </c>
      <c r="Q4" t="s">
        <v>40</v>
      </c>
      <c r="R4" t="s">
        <v>303</v>
      </c>
      <c r="S4" t="s">
        <v>32</v>
      </c>
      <c r="T4" t="s">
        <v>35</v>
      </c>
    </row>
    <row r="5" spans="1:20" x14ac:dyDescent="0.35">
      <c r="A5" t="s">
        <v>39</v>
      </c>
      <c r="B5" t="str">
        <f t="shared" si="0"/>
        <v xml:space="preserve"> 9/J205 </v>
      </c>
      <c r="C5" t="s">
        <v>40</v>
      </c>
      <c r="D5" t="s">
        <v>41</v>
      </c>
      <c r="E5" t="s">
        <v>297</v>
      </c>
      <c r="F5" t="s">
        <v>309</v>
      </c>
      <c r="G5" t="s">
        <v>299</v>
      </c>
      <c r="H5" t="s">
        <v>300</v>
      </c>
      <c r="I5" t="s">
        <v>307</v>
      </c>
      <c r="J5" t="str">
        <f>"PR100007057 "</f>
        <v xml:space="preserve">PR100007057 </v>
      </c>
      <c r="K5" t="s">
        <v>302</v>
      </c>
      <c r="L5" t="s">
        <v>42</v>
      </c>
      <c r="M5">
        <v>155139.75</v>
      </c>
      <c r="N5" t="s">
        <v>43</v>
      </c>
      <c r="O5" t="s">
        <v>44</v>
      </c>
      <c r="P5">
        <v>76.650000000000006</v>
      </c>
      <c r="Q5" t="s">
        <v>40</v>
      </c>
      <c r="R5" t="s">
        <v>303</v>
      </c>
      <c r="S5" t="s">
        <v>32</v>
      </c>
      <c r="T5" t="s">
        <v>35</v>
      </c>
    </row>
    <row r="6" spans="1:20" x14ac:dyDescent="0.35">
      <c r="A6" t="s">
        <v>39</v>
      </c>
      <c r="B6" t="str">
        <f t="shared" si="0"/>
        <v xml:space="preserve"> 9/J205 </v>
      </c>
      <c r="C6" t="s">
        <v>40</v>
      </c>
      <c r="D6" t="s">
        <v>41</v>
      </c>
      <c r="E6" t="s">
        <v>297</v>
      </c>
      <c r="F6" t="s">
        <v>310</v>
      </c>
      <c r="G6" t="s">
        <v>299</v>
      </c>
      <c r="H6" t="s">
        <v>300</v>
      </c>
      <c r="I6" t="s">
        <v>307</v>
      </c>
      <c r="J6" t="str">
        <f>"PR100005766 "</f>
        <v xml:space="preserve">PR100005766 </v>
      </c>
      <c r="K6" t="s">
        <v>311</v>
      </c>
      <c r="L6" t="s">
        <v>42</v>
      </c>
      <c r="M6">
        <v>15129.22</v>
      </c>
      <c r="N6" t="s">
        <v>43</v>
      </c>
      <c r="O6" t="s">
        <v>44</v>
      </c>
      <c r="P6">
        <v>9.3000000000000007</v>
      </c>
      <c r="Q6" t="s">
        <v>40</v>
      </c>
      <c r="R6" t="s">
        <v>303</v>
      </c>
      <c r="S6" t="s">
        <v>32</v>
      </c>
      <c r="T6" t="s">
        <v>35</v>
      </c>
    </row>
    <row r="7" spans="1:20" x14ac:dyDescent="0.35">
      <c r="A7" t="s">
        <v>39</v>
      </c>
      <c r="B7" t="str">
        <f t="shared" si="0"/>
        <v xml:space="preserve"> 9/J205 </v>
      </c>
      <c r="C7" t="s">
        <v>40</v>
      </c>
      <c r="D7" t="s">
        <v>41</v>
      </c>
      <c r="E7" t="s">
        <v>297</v>
      </c>
      <c r="F7" t="s">
        <v>312</v>
      </c>
      <c r="G7" t="s">
        <v>299</v>
      </c>
      <c r="H7" t="s">
        <v>300</v>
      </c>
      <c r="I7" t="s">
        <v>307</v>
      </c>
      <c r="J7" t="str">
        <f>"PR100011927 "</f>
        <v xml:space="preserve">PR100011927 </v>
      </c>
      <c r="K7" t="s">
        <v>313</v>
      </c>
      <c r="L7" t="s">
        <v>42</v>
      </c>
      <c r="M7">
        <v>18049.3</v>
      </c>
      <c r="N7" t="s">
        <v>43</v>
      </c>
      <c r="O7" t="s">
        <v>44</v>
      </c>
      <c r="P7">
        <v>8.5</v>
      </c>
      <c r="Q7" t="s">
        <v>40</v>
      </c>
      <c r="R7" t="s">
        <v>303</v>
      </c>
      <c r="S7" t="s">
        <v>32</v>
      </c>
      <c r="T7" t="s">
        <v>35</v>
      </c>
    </row>
    <row r="8" spans="1:20" x14ac:dyDescent="0.35">
      <c r="A8" t="s">
        <v>39</v>
      </c>
      <c r="B8" t="str">
        <f t="shared" si="0"/>
        <v xml:space="preserve"> 9/J205 </v>
      </c>
      <c r="C8" t="s">
        <v>40</v>
      </c>
      <c r="D8" t="s">
        <v>41</v>
      </c>
      <c r="E8" t="s">
        <v>297</v>
      </c>
      <c r="F8" t="s">
        <v>314</v>
      </c>
      <c r="G8" t="s">
        <v>299</v>
      </c>
      <c r="H8" t="s">
        <v>300</v>
      </c>
      <c r="I8" t="s">
        <v>307</v>
      </c>
      <c r="J8" t="str">
        <f>"PR100013162 "</f>
        <v xml:space="preserve">PR100013162 </v>
      </c>
      <c r="K8" t="s">
        <v>302</v>
      </c>
      <c r="L8" t="s">
        <v>42</v>
      </c>
      <c r="M8">
        <v>6000</v>
      </c>
      <c r="N8" t="s">
        <v>43</v>
      </c>
      <c r="O8" t="s">
        <v>44</v>
      </c>
      <c r="P8">
        <v>2.04</v>
      </c>
      <c r="Q8" t="s">
        <v>40</v>
      </c>
      <c r="R8" t="s">
        <v>303</v>
      </c>
      <c r="S8" t="s">
        <v>32</v>
      </c>
      <c r="T8" t="s">
        <v>35</v>
      </c>
    </row>
    <row r="9" spans="1:20" x14ac:dyDescent="0.35">
      <c r="A9" t="s">
        <v>39</v>
      </c>
      <c r="B9" t="str">
        <f t="shared" si="0"/>
        <v xml:space="preserve"> 9/J205 </v>
      </c>
      <c r="C9" t="s">
        <v>40</v>
      </c>
      <c r="D9" t="s">
        <v>41</v>
      </c>
      <c r="E9" t="s">
        <v>297</v>
      </c>
      <c r="F9" t="s">
        <v>315</v>
      </c>
      <c r="G9" t="s">
        <v>299</v>
      </c>
      <c r="H9" t="s">
        <v>300</v>
      </c>
      <c r="I9" t="s">
        <v>307</v>
      </c>
      <c r="J9" t="str">
        <f>"PR100011600 "</f>
        <v xml:space="preserve">PR100011600 </v>
      </c>
      <c r="K9" t="s">
        <v>308</v>
      </c>
      <c r="L9" t="s">
        <v>42</v>
      </c>
      <c r="M9">
        <v>80298.080000000002</v>
      </c>
      <c r="N9" t="s">
        <v>43</v>
      </c>
      <c r="O9" t="s">
        <v>44</v>
      </c>
      <c r="P9">
        <v>31.93</v>
      </c>
      <c r="Q9" t="s">
        <v>40</v>
      </c>
      <c r="R9" t="s">
        <v>303</v>
      </c>
      <c r="S9" t="s">
        <v>32</v>
      </c>
      <c r="T9" t="s">
        <v>35</v>
      </c>
    </row>
    <row r="10" spans="1:20" x14ac:dyDescent="0.35">
      <c r="A10" s="10" t="s">
        <v>39</v>
      </c>
      <c r="B10" s="10" t="str">
        <f t="shared" si="0"/>
        <v xml:space="preserve"> 9/J205 </v>
      </c>
      <c r="C10" s="10" t="s">
        <v>40</v>
      </c>
      <c r="D10" s="10" t="s">
        <v>41</v>
      </c>
      <c r="E10" s="10" t="s">
        <v>297</v>
      </c>
      <c r="F10" s="10" t="s">
        <v>316</v>
      </c>
      <c r="G10" s="10" t="s">
        <v>299</v>
      </c>
      <c r="H10" s="10" t="s">
        <v>300</v>
      </c>
      <c r="I10" s="10" t="s">
        <v>307</v>
      </c>
      <c r="J10" s="10" t="str">
        <f>"PR100016130 "</f>
        <v xml:space="preserve">PR100016130 </v>
      </c>
      <c r="K10" s="10" t="s">
        <v>317</v>
      </c>
      <c r="L10" s="10" t="s">
        <v>46</v>
      </c>
      <c r="M10" s="10">
        <v>66828.23</v>
      </c>
      <c r="N10" s="10" t="s">
        <v>318</v>
      </c>
      <c r="O10" s="10" t="s">
        <v>44</v>
      </c>
      <c r="P10" s="10">
        <v>2338.9899999999998</v>
      </c>
      <c r="Q10" s="10" t="s">
        <v>319</v>
      </c>
      <c r="R10" s="10" t="s">
        <v>303</v>
      </c>
      <c r="S10" t="s">
        <v>32</v>
      </c>
      <c r="T10" t="s">
        <v>35</v>
      </c>
    </row>
    <row r="11" spans="1:20" x14ac:dyDescent="0.35">
      <c r="A11" t="s">
        <v>39</v>
      </c>
      <c r="B11" t="str">
        <f t="shared" si="0"/>
        <v xml:space="preserve"> 9/J205 </v>
      </c>
      <c r="C11" t="s">
        <v>40</v>
      </c>
      <c r="D11" t="s">
        <v>41</v>
      </c>
      <c r="E11" t="s">
        <v>297</v>
      </c>
      <c r="F11" t="s">
        <v>320</v>
      </c>
      <c r="G11" t="s">
        <v>299</v>
      </c>
      <c r="H11" t="s">
        <v>300</v>
      </c>
      <c r="I11" t="s">
        <v>321</v>
      </c>
      <c r="J11" t="str">
        <f>"BB100013569 "</f>
        <v xml:space="preserve">BB100013569 </v>
      </c>
      <c r="K11" t="s">
        <v>317</v>
      </c>
      <c r="L11" t="s">
        <v>42</v>
      </c>
      <c r="M11">
        <v>28529.22</v>
      </c>
      <c r="N11" t="s">
        <v>43</v>
      </c>
      <c r="O11" t="s">
        <v>44</v>
      </c>
      <c r="P11">
        <v>17.63</v>
      </c>
      <c r="Q11" t="s">
        <v>40</v>
      </c>
      <c r="R11" t="s">
        <v>303</v>
      </c>
      <c r="S11" t="s">
        <v>32</v>
      </c>
      <c r="T11" t="s">
        <v>35</v>
      </c>
    </row>
    <row r="12" spans="1:20" x14ac:dyDescent="0.35">
      <c r="A12" t="s">
        <v>39</v>
      </c>
      <c r="B12" t="str">
        <f t="shared" si="0"/>
        <v xml:space="preserve"> 9/J205 </v>
      </c>
      <c r="C12" t="s">
        <v>40</v>
      </c>
      <c r="D12" t="s">
        <v>41</v>
      </c>
      <c r="E12" t="s">
        <v>297</v>
      </c>
      <c r="F12" t="s">
        <v>322</v>
      </c>
      <c r="G12" t="s">
        <v>299</v>
      </c>
      <c r="H12" t="s">
        <v>300</v>
      </c>
      <c r="I12" t="s">
        <v>321</v>
      </c>
      <c r="J12" t="str">
        <f>"BB100011823 "</f>
        <v xml:space="preserve">BB100011823 </v>
      </c>
      <c r="K12" t="s">
        <v>323</v>
      </c>
      <c r="L12" t="s">
        <v>42</v>
      </c>
      <c r="M12">
        <v>836378.41</v>
      </c>
      <c r="N12" t="s">
        <v>43</v>
      </c>
      <c r="O12" t="s">
        <v>44</v>
      </c>
      <c r="P12">
        <v>501.01</v>
      </c>
      <c r="Q12" t="s">
        <v>40</v>
      </c>
      <c r="R12" t="s">
        <v>303</v>
      </c>
      <c r="S12" t="s">
        <v>32</v>
      </c>
      <c r="T12" t="s">
        <v>35</v>
      </c>
    </row>
    <row r="13" spans="1:20" x14ac:dyDescent="0.35">
      <c r="A13" t="s">
        <v>39</v>
      </c>
      <c r="B13" t="str">
        <f t="shared" si="0"/>
        <v xml:space="preserve"> 9/J205 </v>
      </c>
      <c r="C13" t="s">
        <v>40</v>
      </c>
      <c r="D13" t="s">
        <v>41</v>
      </c>
      <c r="E13" t="s">
        <v>297</v>
      </c>
      <c r="F13" t="s">
        <v>324</v>
      </c>
      <c r="G13" t="s">
        <v>299</v>
      </c>
      <c r="H13" t="s">
        <v>300</v>
      </c>
      <c r="I13" t="s">
        <v>321</v>
      </c>
      <c r="J13" t="str">
        <f>"BB100013581 "</f>
        <v xml:space="preserve">BB100013581 </v>
      </c>
      <c r="K13" t="s">
        <v>302</v>
      </c>
      <c r="L13" t="s">
        <v>42</v>
      </c>
      <c r="M13">
        <v>58252.95</v>
      </c>
      <c r="N13" t="s">
        <v>43</v>
      </c>
      <c r="O13" t="s">
        <v>44</v>
      </c>
      <c r="P13">
        <v>34.33</v>
      </c>
      <c r="Q13" t="s">
        <v>40</v>
      </c>
      <c r="R13" t="s">
        <v>303</v>
      </c>
      <c r="S13" t="s">
        <v>32</v>
      </c>
      <c r="T13" t="s">
        <v>35</v>
      </c>
    </row>
    <row r="14" spans="1:20" x14ac:dyDescent="0.35">
      <c r="A14" t="s">
        <v>39</v>
      </c>
      <c r="B14" t="str">
        <f t="shared" si="0"/>
        <v xml:space="preserve"> 9/J205 </v>
      </c>
      <c r="C14" t="s">
        <v>40</v>
      </c>
      <c r="D14" t="s">
        <v>41</v>
      </c>
      <c r="E14" t="s">
        <v>297</v>
      </c>
      <c r="F14" t="s">
        <v>325</v>
      </c>
      <c r="G14" t="s">
        <v>299</v>
      </c>
      <c r="H14" t="s">
        <v>300</v>
      </c>
      <c r="I14" t="s">
        <v>307</v>
      </c>
      <c r="J14" t="str">
        <f>"PR100011435 "</f>
        <v xml:space="preserve">PR100011435 </v>
      </c>
      <c r="K14" t="s">
        <v>302</v>
      </c>
      <c r="L14" t="s">
        <v>42</v>
      </c>
      <c r="M14">
        <v>120000</v>
      </c>
      <c r="N14" t="s">
        <v>43</v>
      </c>
      <c r="O14" t="s">
        <v>44</v>
      </c>
      <c r="P14">
        <v>50.56</v>
      </c>
      <c r="Q14" t="s">
        <v>40</v>
      </c>
      <c r="R14" t="s">
        <v>303</v>
      </c>
      <c r="S14" t="s">
        <v>32</v>
      </c>
      <c r="T14" t="s">
        <v>35</v>
      </c>
    </row>
    <row r="15" spans="1:20" x14ac:dyDescent="0.35">
      <c r="A15" t="s">
        <v>39</v>
      </c>
      <c r="B15" t="str">
        <f t="shared" si="0"/>
        <v xml:space="preserve"> 9/J205 </v>
      </c>
      <c r="C15" t="s">
        <v>40</v>
      </c>
      <c r="D15" t="s">
        <v>41</v>
      </c>
      <c r="E15" t="s">
        <v>297</v>
      </c>
      <c r="F15" t="s">
        <v>326</v>
      </c>
      <c r="G15" t="s">
        <v>299</v>
      </c>
      <c r="H15" t="s">
        <v>300</v>
      </c>
      <c r="I15" t="s">
        <v>307</v>
      </c>
      <c r="J15" t="str">
        <f>"PR100007829 "</f>
        <v xml:space="preserve">PR100007829 </v>
      </c>
      <c r="K15" t="s">
        <v>327</v>
      </c>
      <c r="L15" t="s">
        <v>42</v>
      </c>
      <c r="M15">
        <v>112000</v>
      </c>
      <c r="N15" t="s">
        <v>43</v>
      </c>
      <c r="O15" t="s">
        <v>44</v>
      </c>
      <c r="P15">
        <v>62.27</v>
      </c>
      <c r="Q15" t="s">
        <v>40</v>
      </c>
      <c r="R15" t="s">
        <v>303</v>
      </c>
      <c r="S15" t="s">
        <v>32</v>
      </c>
      <c r="T15" t="s">
        <v>35</v>
      </c>
    </row>
    <row r="16" spans="1:20" x14ac:dyDescent="0.35">
      <c r="A16" t="s">
        <v>39</v>
      </c>
      <c r="B16" t="str">
        <f t="shared" si="0"/>
        <v xml:space="preserve"> 9/J205 </v>
      </c>
      <c r="C16" t="s">
        <v>40</v>
      </c>
      <c r="D16" t="s">
        <v>41</v>
      </c>
      <c r="E16" t="s">
        <v>297</v>
      </c>
      <c r="F16" t="s">
        <v>328</v>
      </c>
      <c r="G16" t="s">
        <v>299</v>
      </c>
      <c r="H16" t="s">
        <v>300</v>
      </c>
      <c r="I16" t="s">
        <v>321</v>
      </c>
      <c r="J16" t="str">
        <f>"BB100012470 "</f>
        <v xml:space="preserve">BB100012470 </v>
      </c>
      <c r="K16" t="s">
        <v>329</v>
      </c>
      <c r="L16" t="s">
        <v>42</v>
      </c>
      <c r="M16">
        <v>11631.95</v>
      </c>
      <c r="N16" t="s">
        <v>43</v>
      </c>
      <c r="O16" t="s">
        <v>44</v>
      </c>
      <c r="P16">
        <v>6.75</v>
      </c>
      <c r="Q16" t="s">
        <v>40</v>
      </c>
      <c r="R16" t="s">
        <v>303</v>
      </c>
      <c r="S16" t="s">
        <v>32</v>
      </c>
      <c r="T16" t="s">
        <v>35</v>
      </c>
    </row>
    <row r="17" spans="1:20" x14ac:dyDescent="0.35">
      <c r="A17" t="s">
        <v>39</v>
      </c>
      <c r="B17" t="str">
        <f t="shared" si="0"/>
        <v xml:space="preserve"> 9/J205 </v>
      </c>
      <c r="C17" t="s">
        <v>40</v>
      </c>
      <c r="D17" t="s">
        <v>41</v>
      </c>
      <c r="E17" t="s">
        <v>297</v>
      </c>
      <c r="F17" t="s">
        <v>328</v>
      </c>
      <c r="G17" t="s">
        <v>299</v>
      </c>
      <c r="H17" t="s">
        <v>300</v>
      </c>
      <c r="I17" t="s">
        <v>321</v>
      </c>
      <c r="J17" t="str">
        <f>"BB100012566 "</f>
        <v xml:space="preserve">BB100012566 </v>
      </c>
      <c r="K17" t="s">
        <v>308</v>
      </c>
      <c r="L17" t="s">
        <v>42</v>
      </c>
      <c r="M17">
        <v>118613.86</v>
      </c>
      <c r="N17" t="s">
        <v>43</v>
      </c>
      <c r="O17" t="s">
        <v>44</v>
      </c>
      <c r="P17">
        <v>68.42</v>
      </c>
      <c r="Q17" t="s">
        <v>40</v>
      </c>
      <c r="R17" t="s">
        <v>303</v>
      </c>
      <c r="S17" t="s">
        <v>32</v>
      </c>
      <c r="T17" t="s">
        <v>35</v>
      </c>
    </row>
    <row r="18" spans="1:20" x14ac:dyDescent="0.35">
      <c r="A18" t="s">
        <v>39</v>
      </c>
      <c r="B18" t="str">
        <f t="shared" si="0"/>
        <v xml:space="preserve"> 9/J205 </v>
      </c>
      <c r="C18" t="s">
        <v>40</v>
      </c>
      <c r="D18" t="s">
        <v>41</v>
      </c>
      <c r="E18" t="s">
        <v>297</v>
      </c>
      <c r="F18" t="s">
        <v>330</v>
      </c>
      <c r="G18" t="s">
        <v>299</v>
      </c>
      <c r="H18" t="s">
        <v>300</v>
      </c>
      <c r="I18" t="s">
        <v>321</v>
      </c>
      <c r="J18" t="str">
        <f>"BB100012763 "</f>
        <v xml:space="preserve">BB100012763 </v>
      </c>
      <c r="K18" t="s">
        <v>331</v>
      </c>
      <c r="L18" t="s">
        <v>42</v>
      </c>
      <c r="M18">
        <v>54909.26</v>
      </c>
      <c r="N18" t="s">
        <v>43</v>
      </c>
      <c r="O18" t="s">
        <v>44</v>
      </c>
      <c r="P18">
        <v>31.36</v>
      </c>
      <c r="Q18" t="s">
        <v>40</v>
      </c>
      <c r="R18" t="s">
        <v>303</v>
      </c>
      <c r="S18" t="s">
        <v>32</v>
      </c>
      <c r="T18" t="s">
        <v>35</v>
      </c>
    </row>
    <row r="19" spans="1:20" x14ac:dyDescent="0.35">
      <c r="A19" t="s">
        <v>39</v>
      </c>
      <c r="B19" t="str">
        <f t="shared" si="0"/>
        <v xml:space="preserve"> 9/J205 </v>
      </c>
      <c r="C19" t="s">
        <v>40</v>
      </c>
      <c r="D19" t="s">
        <v>41</v>
      </c>
      <c r="E19" t="s">
        <v>297</v>
      </c>
      <c r="F19" t="s">
        <v>332</v>
      </c>
      <c r="G19" t="s">
        <v>299</v>
      </c>
      <c r="H19" t="s">
        <v>300</v>
      </c>
      <c r="I19" t="s">
        <v>307</v>
      </c>
      <c r="J19" t="str">
        <f>"PR100010937 "</f>
        <v xml:space="preserve">PR100010937 </v>
      </c>
      <c r="K19" t="s">
        <v>333</v>
      </c>
      <c r="L19" t="s">
        <v>42</v>
      </c>
      <c r="M19">
        <v>21616.17</v>
      </c>
      <c r="N19" t="s">
        <v>43</v>
      </c>
      <c r="O19" t="s">
        <v>44</v>
      </c>
      <c r="P19">
        <v>10.17</v>
      </c>
      <c r="Q19" t="s">
        <v>40</v>
      </c>
      <c r="R19" t="s">
        <v>303</v>
      </c>
      <c r="S19" t="s">
        <v>32</v>
      </c>
      <c r="T19" t="s">
        <v>35</v>
      </c>
    </row>
    <row r="20" spans="1:20" x14ac:dyDescent="0.35">
      <c r="A20" t="s">
        <v>39</v>
      </c>
      <c r="B20" t="str">
        <f t="shared" si="0"/>
        <v xml:space="preserve"> 9/J205 </v>
      </c>
      <c r="C20" t="s">
        <v>40</v>
      </c>
      <c r="D20" t="s">
        <v>41</v>
      </c>
      <c r="E20" t="s">
        <v>297</v>
      </c>
      <c r="F20" t="s">
        <v>334</v>
      </c>
      <c r="G20" t="s">
        <v>299</v>
      </c>
      <c r="H20" t="s">
        <v>300</v>
      </c>
      <c r="I20" t="s">
        <v>321</v>
      </c>
      <c r="J20" t="str">
        <f>"BB100013119 "</f>
        <v xml:space="preserve">BB100013119 </v>
      </c>
      <c r="K20" t="s">
        <v>311</v>
      </c>
      <c r="L20" t="s">
        <v>42</v>
      </c>
      <c r="M20">
        <v>29049.34</v>
      </c>
      <c r="N20" t="s">
        <v>43</v>
      </c>
      <c r="O20" t="s">
        <v>44</v>
      </c>
      <c r="P20">
        <v>16.36</v>
      </c>
      <c r="Q20" t="s">
        <v>40</v>
      </c>
      <c r="R20" t="s">
        <v>303</v>
      </c>
      <c r="S20" t="s">
        <v>32</v>
      </c>
      <c r="T20" t="s">
        <v>35</v>
      </c>
    </row>
    <row r="21" spans="1:20" x14ac:dyDescent="0.35">
      <c r="A21" t="s">
        <v>39</v>
      </c>
      <c r="B21" t="str">
        <f t="shared" si="0"/>
        <v xml:space="preserve"> 9/J205 </v>
      </c>
      <c r="C21" t="s">
        <v>40</v>
      </c>
      <c r="D21" t="s">
        <v>41</v>
      </c>
      <c r="E21" t="s">
        <v>297</v>
      </c>
      <c r="F21" t="s">
        <v>335</v>
      </c>
      <c r="G21" t="s">
        <v>299</v>
      </c>
      <c r="H21" t="s">
        <v>300</v>
      </c>
      <c r="I21" t="s">
        <v>307</v>
      </c>
      <c r="J21" t="str">
        <f>"PR100008882 "</f>
        <v xml:space="preserve">PR100008882 </v>
      </c>
      <c r="K21" t="s">
        <v>336</v>
      </c>
      <c r="L21" t="s">
        <v>42</v>
      </c>
      <c r="M21">
        <v>320000</v>
      </c>
      <c r="N21" t="s">
        <v>43</v>
      </c>
      <c r="O21" t="s">
        <v>44</v>
      </c>
      <c r="P21">
        <v>164.82</v>
      </c>
      <c r="Q21" t="s">
        <v>40</v>
      </c>
      <c r="R21" t="s">
        <v>303</v>
      </c>
      <c r="S21" t="s">
        <v>32</v>
      </c>
      <c r="T21" t="s">
        <v>35</v>
      </c>
    </row>
    <row r="22" spans="1:20" x14ac:dyDescent="0.35">
      <c r="A22" t="s">
        <v>39</v>
      </c>
      <c r="B22" t="str">
        <f t="shared" si="0"/>
        <v xml:space="preserve"> 9/J205 </v>
      </c>
      <c r="C22" t="s">
        <v>40</v>
      </c>
      <c r="D22" t="s">
        <v>41</v>
      </c>
      <c r="E22" t="s">
        <v>297</v>
      </c>
      <c r="F22" t="s">
        <v>337</v>
      </c>
      <c r="G22" t="s">
        <v>299</v>
      </c>
      <c r="H22" t="s">
        <v>300</v>
      </c>
      <c r="I22" t="s">
        <v>307</v>
      </c>
      <c r="J22" t="str">
        <f>"PR100011926 "</f>
        <v xml:space="preserve">PR100011926 </v>
      </c>
      <c r="K22" t="s">
        <v>336</v>
      </c>
      <c r="L22" t="s">
        <v>42</v>
      </c>
      <c r="M22">
        <v>320000</v>
      </c>
      <c r="N22" t="s">
        <v>43</v>
      </c>
      <c r="O22" t="s">
        <v>44</v>
      </c>
      <c r="P22">
        <v>164.82</v>
      </c>
      <c r="Q22" t="s">
        <v>40</v>
      </c>
      <c r="R22" t="s">
        <v>303</v>
      </c>
      <c r="S22" t="s">
        <v>32</v>
      </c>
      <c r="T22" t="s">
        <v>35</v>
      </c>
    </row>
    <row r="23" spans="1:20" x14ac:dyDescent="0.35">
      <c r="A23" t="s">
        <v>39</v>
      </c>
      <c r="B23" t="str">
        <f t="shared" si="0"/>
        <v xml:space="preserve"> 9/J205 </v>
      </c>
      <c r="C23" t="s">
        <v>40</v>
      </c>
      <c r="D23" t="s">
        <v>41</v>
      </c>
      <c r="E23" t="s">
        <v>297</v>
      </c>
      <c r="F23" t="s">
        <v>338</v>
      </c>
      <c r="G23" t="s">
        <v>299</v>
      </c>
      <c r="H23" t="s">
        <v>300</v>
      </c>
      <c r="I23" t="s">
        <v>321</v>
      </c>
      <c r="J23" t="str">
        <f>"BB100013037 "</f>
        <v xml:space="preserve">BB100013037 </v>
      </c>
      <c r="K23" t="s">
        <v>339</v>
      </c>
      <c r="L23" t="s">
        <v>42</v>
      </c>
      <c r="M23">
        <v>77805.5</v>
      </c>
      <c r="N23" t="s">
        <v>43</v>
      </c>
      <c r="O23" t="s">
        <v>44</v>
      </c>
      <c r="P23">
        <v>46.07</v>
      </c>
      <c r="Q23" t="s">
        <v>40</v>
      </c>
      <c r="R23" t="s">
        <v>303</v>
      </c>
      <c r="S23" t="s">
        <v>32</v>
      </c>
      <c r="T23" t="s">
        <v>35</v>
      </c>
    </row>
    <row r="24" spans="1:20" x14ac:dyDescent="0.35">
      <c r="A24" t="s">
        <v>39</v>
      </c>
      <c r="B24" t="str">
        <f t="shared" si="0"/>
        <v xml:space="preserve"> 9/J205 </v>
      </c>
      <c r="C24" t="s">
        <v>40</v>
      </c>
      <c r="D24" t="s">
        <v>41</v>
      </c>
      <c r="E24" t="s">
        <v>297</v>
      </c>
      <c r="F24" t="s">
        <v>340</v>
      </c>
      <c r="G24" t="s">
        <v>299</v>
      </c>
      <c r="H24" t="s">
        <v>300</v>
      </c>
      <c r="I24" t="s">
        <v>321</v>
      </c>
      <c r="J24" t="str">
        <f>"BB100013932 "</f>
        <v xml:space="preserve">BB100013932 </v>
      </c>
      <c r="K24" t="s">
        <v>341</v>
      </c>
      <c r="L24" t="s">
        <v>42</v>
      </c>
      <c r="M24">
        <v>38558.300000000003</v>
      </c>
      <c r="N24" t="s">
        <v>43</v>
      </c>
      <c r="O24" t="s">
        <v>44</v>
      </c>
      <c r="P24">
        <v>20.49</v>
      </c>
      <c r="Q24" t="s">
        <v>40</v>
      </c>
      <c r="R24" t="s">
        <v>303</v>
      </c>
      <c r="S24" t="s">
        <v>32</v>
      </c>
      <c r="T24" t="s">
        <v>35</v>
      </c>
    </row>
    <row r="25" spans="1:20" x14ac:dyDescent="0.35">
      <c r="A25" t="s">
        <v>39</v>
      </c>
      <c r="B25" t="str">
        <f t="shared" si="0"/>
        <v xml:space="preserve"> 9/J205 </v>
      </c>
      <c r="C25" t="s">
        <v>40</v>
      </c>
      <c r="D25" t="s">
        <v>41</v>
      </c>
      <c r="E25" t="s">
        <v>297</v>
      </c>
      <c r="F25" t="s">
        <v>342</v>
      </c>
      <c r="G25" t="s">
        <v>299</v>
      </c>
      <c r="H25" t="s">
        <v>300</v>
      </c>
      <c r="I25" t="s">
        <v>321</v>
      </c>
      <c r="J25" t="str">
        <f>"BB100013210 "</f>
        <v xml:space="preserve">BB100013210 </v>
      </c>
      <c r="K25" t="s">
        <v>343</v>
      </c>
      <c r="L25" t="s">
        <v>42</v>
      </c>
      <c r="M25">
        <v>6559.59</v>
      </c>
      <c r="N25" t="s">
        <v>43</v>
      </c>
      <c r="O25" t="s">
        <v>44</v>
      </c>
      <c r="P25">
        <v>4.04</v>
      </c>
      <c r="Q25" t="s">
        <v>40</v>
      </c>
      <c r="R25" t="s">
        <v>303</v>
      </c>
      <c r="S25" t="s">
        <v>32</v>
      </c>
      <c r="T25" t="s">
        <v>35</v>
      </c>
    </row>
    <row r="26" spans="1:20" x14ac:dyDescent="0.35">
      <c r="A26" t="s">
        <v>39</v>
      </c>
      <c r="B26" t="str">
        <f t="shared" si="0"/>
        <v xml:space="preserve"> 9/J205 </v>
      </c>
      <c r="C26" t="s">
        <v>40</v>
      </c>
      <c r="D26" t="s">
        <v>41</v>
      </c>
      <c r="E26" t="s">
        <v>297</v>
      </c>
      <c r="F26" t="s">
        <v>344</v>
      </c>
      <c r="G26" t="s">
        <v>299</v>
      </c>
      <c r="H26" t="s">
        <v>300</v>
      </c>
      <c r="I26" t="s">
        <v>307</v>
      </c>
      <c r="J26" t="str">
        <f>"PR100005556 "</f>
        <v xml:space="preserve">PR100005556 </v>
      </c>
      <c r="K26" t="s">
        <v>345</v>
      </c>
      <c r="L26" t="s">
        <v>42</v>
      </c>
      <c r="M26">
        <v>18068.740000000002</v>
      </c>
      <c r="N26" t="s">
        <v>43</v>
      </c>
      <c r="O26" t="s">
        <v>44</v>
      </c>
      <c r="P26">
        <v>10.71</v>
      </c>
      <c r="Q26" t="s">
        <v>40</v>
      </c>
      <c r="R26" t="s">
        <v>303</v>
      </c>
      <c r="S26" t="s">
        <v>32</v>
      </c>
      <c r="T26" t="s">
        <v>35</v>
      </c>
    </row>
    <row r="27" spans="1:20" x14ac:dyDescent="0.35">
      <c r="A27" t="s">
        <v>39</v>
      </c>
      <c r="B27" t="str">
        <f t="shared" si="0"/>
        <v xml:space="preserve"> 9/J205 </v>
      </c>
      <c r="C27" t="s">
        <v>40</v>
      </c>
      <c r="D27" t="s">
        <v>41</v>
      </c>
      <c r="E27" t="s">
        <v>297</v>
      </c>
      <c r="F27" t="s">
        <v>346</v>
      </c>
      <c r="G27" t="s">
        <v>299</v>
      </c>
      <c r="H27" t="s">
        <v>300</v>
      </c>
      <c r="I27" t="s">
        <v>347</v>
      </c>
      <c r="J27" t="str">
        <f>"PA100001878 "</f>
        <v xml:space="preserve">PA100001878 </v>
      </c>
      <c r="K27" t="s">
        <v>348</v>
      </c>
      <c r="L27" t="s">
        <v>42</v>
      </c>
      <c r="M27">
        <v>18000</v>
      </c>
      <c r="N27" t="s">
        <v>43</v>
      </c>
      <c r="O27" t="s">
        <v>44</v>
      </c>
      <c r="P27">
        <v>10.23</v>
      </c>
      <c r="Q27" t="s">
        <v>40</v>
      </c>
      <c r="R27" t="s">
        <v>303</v>
      </c>
      <c r="S27" t="s">
        <v>32</v>
      </c>
      <c r="T27" t="s">
        <v>35</v>
      </c>
    </row>
    <row r="28" spans="1:20" x14ac:dyDescent="0.35">
      <c r="A28" t="s">
        <v>39</v>
      </c>
      <c r="B28" t="str">
        <f t="shared" si="0"/>
        <v xml:space="preserve"> 9/J205 </v>
      </c>
      <c r="C28" t="s">
        <v>40</v>
      </c>
      <c r="D28" t="s">
        <v>41</v>
      </c>
      <c r="E28" t="s">
        <v>297</v>
      </c>
      <c r="F28" t="s">
        <v>346</v>
      </c>
      <c r="G28" t="s">
        <v>299</v>
      </c>
      <c r="H28" t="s">
        <v>300</v>
      </c>
      <c r="I28" t="s">
        <v>307</v>
      </c>
      <c r="J28" t="str">
        <f>"PR100005412 "</f>
        <v xml:space="preserve">PR100005412 </v>
      </c>
      <c r="K28" t="s">
        <v>349</v>
      </c>
      <c r="L28" t="s">
        <v>42</v>
      </c>
      <c r="M28">
        <v>37842.65</v>
      </c>
      <c r="N28" t="s">
        <v>43</v>
      </c>
      <c r="O28" t="s">
        <v>44</v>
      </c>
      <c r="P28">
        <v>22.6</v>
      </c>
      <c r="Q28" t="s">
        <v>40</v>
      </c>
      <c r="R28" t="s">
        <v>303</v>
      </c>
      <c r="S28" t="s">
        <v>32</v>
      </c>
      <c r="T28" t="s">
        <v>35</v>
      </c>
    </row>
    <row r="29" spans="1:20" x14ac:dyDescent="0.35">
      <c r="A29" t="s">
        <v>39</v>
      </c>
      <c r="B29" t="str">
        <f t="shared" si="0"/>
        <v xml:space="preserve"> 9/J205 </v>
      </c>
      <c r="C29" t="s">
        <v>40</v>
      </c>
      <c r="D29" t="s">
        <v>41</v>
      </c>
      <c r="E29" t="s">
        <v>297</v>
      </c>
      <c r="F29" t="s">
        <v>350</v>
      </c>
      <c r="G29" t="s">
        <v>299</v>
      </c>
      <c r="H29" t="s">
        <v>300</v>
      </c>
      <c r="I29" t="s">
        <v>307</v>
      </c>
      <c r="J29" t="str">
        <f>"PR100014390 "</f>
        <v xml:space="preserve">PR100014390 </v>
      </c>
      <c r="K29" t="s">
        <v>345</v>
      </c>
      <c r="L29" t="s">
        <v>42</v>
      </c>
      <c r="M29">
        <v>12400</v>
      </c>
      <c r="N29" t="s">
        <v>43</v>
      </c>
      <c r="O29" t="s">
        <v>44</v>
      </c>
      <c r="P29">
        <v>4.7699999999999996</v>
      </c>
      <c r="Q29" t="s">
        <v>40</v>
      </c>
      <c r="R29" t="s">
        <v>303</v>
      </c>
      <c r="S29" t="s">
        <v>32</v>
      </c>
      <c r="T29" t="s">
        <v>35</v>
      </c>
    </row>
    <row r="30" spans="1:20" x14ac:dyDescent="0.35">
      <c r="A30" t="s">
        <v>39</v>
      </c>
      <c r="B30" t="str">
        <f t="shared" si="0"/>
        <v xml:space="preserve"> 9/J205 </v>
      </c>
      <c r="C30" t="s">
        <v>40</v>
      </c>
      <c r="D30" t="s">
        <v>41</v>
      </c>
      <c r="E30" t="s">
        <v>297</v>
      </c>
      <c r="F30" t="s">
        <v>47</v>
      </c>
      <c r="G30" t="s">
        <v>351</v>
      </c>
      <c r="H30" t="s">
        <v>45</v>
      </c>
      <c r="I30" t="s">
        <v>48</v>
      </c>
      <c r="J30" t="str">
        <f>"AB100016533 "</f>
        <v xml:space="preserve">AB100016533 </v>
      </c>
      <c r="K30" t="s">
        <v>333</v>
      </c>
      <c r="L30" t="s">
        <v>42</v>
      </c>
      <c r="M30">
        <v>75000</v>
      </c>
      <c r="N30" t="s">
        <v>43</v>
      </c>
      <c r="O30" t="s">
        <v>44</v>
      </c>
      <c r="P30">
        <v>43.89</v>
      </c>
      <c r="Q30" t="s">
        <v>40</v>
      </c>
      <c r="R30" t="s">
        <v>303</v>
      </c>
      <c r="S30" t="s">
        <v>32</v>
      </c>
      <c r="T30" t="s">
        <v>35</v>
      </c>
    </row>
    <row r="49" spans="1:15" x14ac:dyDescent="0.35">
      <c r="A49" t="s">
        <v>39</v>
      </c>
      <c r="B49" t="str">
        <f t="shared" ref="B49" si="1">" 9/J205 "</f>
        <v xml:space="preserve"> 9/J205 </v>
      </c>
      <c r="C49" t="s">
        <v>40</v>
      </c>
      <c r="D49" t="s">
        <v>41</v>
      </c>
      <c r="E49" t="s">
        <v>49</v>
      </c>
      <c r="F49" t="s">
        <v>45</v>
      </c>
      <c r="G49" t="s">
        <v>48</v>
      </c>
      <c r="H49" t="s">
        <v>50</v>
      </c>
      <c r="I49" t="s">
        <v>42</v>
      </c>
      <c r="J49">
        <v>75000</v>
      </c>
      <c r="K49" t="s">
        <v>43</v>
      </c>
      <c r="L49" t="s">
        <v>44</v>
      </c>
      <c r="M49">
        <v>42.67</v>
      </c>
      <c r="O49" t="s">
        <v>40</v>
      </c>
    </row>
    <row r="50" spans="1:15" x14ac:dyDescent="0.35">
      <c r="K50" t="s">
        <v>32</v>
      </c>
      <c r="L50" t="s">
        <v>35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50"/>
  <sheetViews>
    <sheetView workbookViewId="0">
      <selection activeCell="K87" sqref="K87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16</v>
      </c>
      <c r="N1" s="1" t="s">
        <v>29</v>
      </c>
      <c r="O1" s="1" t="s">
        <v>30</v>
      </c>
    </row>
    <row r="2" spans="1:15" x14ac:dyDescent="0.35">
      <c r="A2" s="3" t="s">
        <v>844</v>
      </c>
      <c r="B2" s="3">
        <v>24075413</v>
      </c>
      <c r="C2" s="3"/>
      <c r="D2" s="3" t="s">
        <v>845</v>
      </c>
      <c r="E2" s="3" t="s">
        <v>846</v>
      </c>
      <c r="F2" s="6">
        <v>45730</v>
      </c>
      <c r="G2" s="8">
        <v>32.92</v>
      </c>
      <c r="H2" s="3" t="s">
        <v>42</v>
      </c>
      <c r="I2" s="3" t="s">
        <v>847</v>
      </c>
      <c r="J2" s="7">
        <v>0.1</v>
      </c>
      <c r="K2" s="8">
        <v>39.6</v>
      </c>
      <c r="L2" s="8"/>
      <c r="M2" s="8"/>
      <c r="N2" s="8"/>
      <c r="O2" s="8"/>
    </row>
    <row r="3" spans="1:15" x14ac:dyDescent="0.35">
      <c r="A3" s="3" t="s">
        <v>844</v>
      </c>
      <c r="B3" s="3">
        <v>24075413</v>
      </c>
      <c r="C3" s="3"/>
      <c r="D3" s="3" t="s">
        <v>845</v>
      </c>
      <c r="E3" s="3" t="s">
        <v>846</v>
      </c>
      <c r="F3" s="6">
        <v>45730</v>
      </c>
      <c r="G3" s="8">
        <v>32.92</v>
      </c>
      <c r="H3" s="3" t="s">
        <v>42</v>
      </c>
      <c r="I3" s="3" t="s">
        <v>848</v>
      </c>
      <c r="J3" s="7">
        <v>1.8</v>
      </c>
      <c r="K3" s="8">
        <v>269.52</v>
      </c>
      <c r="L3" s="8"/>
      <c r="M3" s="8"/>
      <c r="N3" s="8"/>
      <c r="O3" s="8"/>
    </row>
    <row r="4" spans="1:15" x14ac:dyDescent="0.35">
      <c r="A4" s="3" t="s">
        <v>844</v>
      </c>
      <c r="B4" s="3">
        <v>27258572</v>
      </c>
      <c r="C4" s="6">
        <v>45536</v>
      </c>
      <c r="D4" s="3" t="s">
        <v>849</v>
      </c>
      <c r="E4" s="3" t="s">
        <v>850</v>
      </c>
      <c r="F4" s="6">
        <v>45689</v>
      </c>
      <c r="G4" s="8">
        <v>0</v>
      </c>
      <c r="H4" s="3" t="s">
        <v>42</v>
      </c>
      <c r="I4" s="3" t="s">
        <v>851</v>
      </c>
      <c r="J4" s="7">
        <v>0.1</v>
      </c>
      <c r="K4" s="8">
        <v>-21.28</v>
      </c>
      <c r="L4" s="8"/>
      <c r="M4" s="8"/>
      <c r="N4" s="8"/>
      <c r="O4" s="8"/>
    </row>
    <row r="5" spans="1:15" x14ac:dyDescent="0.35">
      <c r="A5" s="3" t="s">
        <v>844</v>
      </c>
      <c r="B5" s="3">
        <v>27258572</v>
      </c>
      <c r="C5" s="6">
        <v>45536</v>
      </c>
      <c r="D5" s="3" t="s">
        <v>849</v>
      </c>
      <c r="E5" s="3" t="s">
        <v>850</v>
      </c>
      <c r="F5" s="6">
        <v>45689</v>
      </c>
      <c r="G5" s="8">
        <v>0</v>
      </c>
      <c r="H5" s="3" t="s">
        <v>42</v>
      </c>
      <c r="I5" s="3" t="s">
        <v>94</v>
      </c>
      <c r="J5" s="7">
        <v>1.8</v>
      </c>
      <c r="K5" s="8">
        <v>-310.75</v>
      </c>
      <c r="L5" s="8"/>
      <c r="M5" s="8"/>
      <c r="N5" s="8"/>
      <c r="O5" s="8"/>
    </row>
    <row r="6" spans="1:15" x14ac:dyDescent="0.35">
      <c r="A6" s="3" t="s">
        <v>844</v>
      </c>
      <c r="B6" s="3">
        <v>27083948</v>
      </c>
      <c r="C6" s="3"/>
      <c r="D6" s="3" t="s">
        <v>849</v>
      </c>
      <c r="E6" s="3" t="s">
        <v>852</v>
      </c>
      <c r="F6" s="6">
        <v>45740</v>
      </c>
      <c r="G6" s="8">
        <v>22.75</v>
      </c>
      <c r="H6" s="3" t="s">
        <v>42</v>
      </c>
      <c r="I6" s="3" t="s">
        <v>848</v>
      </c>
      <c r="J6" s="7">
        <v>1.8</v>
      </c>
      <c r="K6" s="8">
        <v>330</v>
      </c>
      <c r="L6" s="8"/>
      <c r="M6" s="8"/>
      <c r="N6" s="8"/>
      <c r="O6" s="8"/>
    </row>
    <row r="7" spans="1:15" x14ac:dyDescent="0.35">
      <c r="A7" s="3" t="s">
        <v>844</v>
      </c>
      <c r="B7" s="3">
        <v>27083948</v>
      </c>
      <c r="C7" s="3"/>
      <c r="D7" s="3" t="s">
        <v>849</v>
      </c>
      <c r="E7" s="3" t="s">
        <v>852</v>
      </c>
      <c r="F7" s="6">
        <v>45740</v>
      </c>
      <c r="G7" s="8">
        <v>22.75</v>
      </c>
      <c r="H7" s="3" t="s">
        <v>42</v>
      </c>
      <c r="I7" s="3" t="s">
        <v>847</v>
      </c>
      <c r="J7" s="7">
        <v>0.1</v>
      </c>
      <c r="K7" s="8">
        <v>27.36</v>
      </c>
      <c r="L7" s="8"/>
      <c r="M7" s="8"/>
      <c r="N7" s="8"/>
      <c r="O7" s="8"/>
    </row>
    <row r="8" spans="1:15" x14ac:dyDescent="0.35">
      <c r="A8" s="3" t="s">
        <v>844</v>
      </c>
      <c r="B8" s="3">
        <v>27259318</v>
      </c>
      <c r="C8" s="3"/>
      <c r="D8" s="3" t="s">
        <v>845</v>
      </c>
      <c r="E8" s="3" t="s">
        <v>853</v>
      </c>
      <c r="F8" s="6">
        <v>45745</v>
      </c>
      <c r="G8" s="8">
        <v>25.93</v>
      </c>
      <c r="H8" s="3" t="s">
        <v>42</v>
      </c>
      <c r="I8" s="3" t="s">
        <v>848</v>
      </c>
      <c r="J8" s="7">
        <v>1.8</v>
      </c>
      <c r="K8" s="8">
        <v>393.6</v>
      </c>
      <c r="L8" s="8"/>
      <c r="M8" s="8"/>
      <c r="N8" s="8"/>
      <c r="O8" s="8"/>
    </row>
    <row r="9" spans="1:15" x14ac:dyDescent="0.35">
      <c r="A9" s="3" t="s">
        <v>844</v>
      </c>
      <c r="B9" s="3">
        <v>27259318</v>
      </c>
      <c r="C9" s="3"/>
      <c r="D9" s="3" t="s">
        <v>845</v>
      </c>
      <c r="E9" s="3" t="s">
        <v>853</v>
      </c>
      <c r="F9" s="6">
        <v>45745</v>
      </c>
      <c r="G9" s="8">
        <v>25.93</v>
      </c>
      <c r="H9" s="3" t="s">
        <v>42</v>
      </c>
      <c r="I9" s="3" t="s">
        <v>847</v>
      </c>
      <c r="J9" s="7">
        <v>0.1</v>
      </c>
      <c r="K9" s="8">
        <v>31.2</v>
      </c>
      <c r="L9" s="8"/>
      <c r="M9" s="8"/>
      <c r="N9" s="8"/>
      <c r="O9" s="8"/>
    </row>
    <row r="10" spans="1:15" x14ac:dyDescent="0.35">
      <c r="A10" s="3" t="s">
        <v>844</v>
      </c>
      <c r="B10" s="3">
        <v>27259470</v>
      </c>
      <c r="C10" s="3"/>
      <c r="D10" s="3" t="s">
        <v>845</v>
      </c>
      <c r="E10" s="3" t="s">
        <v>854</v>
      </c>
      <c r="F10" s="6">
        <v>45725</v>
      </c>
      <c r="G10" s="8">
        <v>22.57</v>
      </c>
      <c r="H10" s="3" t="s">
        <v>42</v>
      </c>
      <c r="I10" s="3" t="s">
        <v>848</v>
      </c>
      <c r="J10" s="7">
        <v>1.8</v>
      </c>
      <c r="K10" s="8">
        <v>343.2</v>
      </c>
      <c r="L10" s="8"/>
      <c r="M10" s="8"/>
      <c r="N10" s="8"/>
      <c r="O10" s="8"/>
    </row>
    <row r="11" spans="1:15" x14ac:dyDescent="0.35">
      <c r="A11" s="3" t="s">
        <v>844</v>
      </c>
      <c r="B11" s="3">
        <v>27259470</v>
      </c>
      <c r="C11" s="3"/>
      <c r="D11" s="3" t="s">
        <v>845</v>
      </c>
      <c r="E11" s="3" t="s">
        <v>854</v>
      </c>
      <c r="F11" s="6">
        <v>45725</v>
      </c>
      <c r="G11" s="8">
        <v>22.57</v>
      </c>
      <c r="H11" s="3" t="s">
        <v>42</v>
      </c>
      <c r="I11" s="3" t="s">
        <v>847</v>
      </c>
      <c r="J11" s="7">
        <v>0.1</v>
      </c>
      <c r="K11" s="8">
        <v>27.12</v>
      </c>
      <c r="L11" s="8"/>
      <c r="M11" s="8"/>
      <c r="N11" s="8"/>
      <c r="O11" s="8"/>
    </row>
    <row r="12" spans="1:15" x14ac:dyDescent="0.35">
      <c r="A12" s="3" t="s">
        <v>844</v>
      </c>
      <c r="B12" s="3">
        <v>27259663</v>
      </c>
      <c r="C12" s="3"/>
      <c r="D12" s="3" t="s">
        <v>845</v>
      </c>
      <c r="E12" s="3" t="s">
        <v>855</v>
      </c>
      <c r="F12" s="6">
        <v>45741</v>
      </c>
      <c r="G12" s="8">
        <v>27.79</v>
      </c>
      <c r="H12" s="3" t="s">
        <v>42</v>
      </c>
      <c r="I12" s="3" t="s">
        <v>848</v>
      </c>
      <c r="J12" s="7">
        <v>1.8</v>
      </c>
      <c r="K12" s="8">
        <v>412.2</v>
      </c>
      <c r="L12" s="8"/>
      <c r="M12" s="8"/>
      <c r="N12" s="8"/>
      <c r="O12" s="8"/>
    </row>
    <row r="13" spans="1:15" x14ac:dyDescent="0.35">
      <c r="A13" s="3" t="s">
        <v>844</v>
      </c>
      <c r="B13" s="3">
        <v>27259663</v>
      </c>
      <c r="C13" s="3"/>
      <c r="D13" s="3" t="s">
        <v>845</v>
      </c>
      <c r="E13" s="3" t="s">
        <v>855</v>
      </c>
      <c r="F13" s="6">
        <v>45741</v>
      </c>
      <c r="G13" s="8">
        <v>27.79</v>
      </c>
      <c r="H13" s="3" t="s">
        <v>42</v>
      </c>
      <c r="I13" s="3" t="s">
        <v>847</v>
      </c>
      <c r="J13" s="7">
        <v>0.1</v>
      </c>
      <c r="K13" s="8">
        <v>33.36</v>
      </c>
      <c r="L13" s="8"/>
      <c r="M13" s="8"/>
      <c r="N13" s="8"/>
      <c r="O13" s="8"/>
    </row>
    <row r="14" spans="1:15" x14ac:dyDescent="0.35">
      <c r="A14" s="3" t="s">
        <v>844</v>
      </c>
      <c r="B14" s="3">
        <v>27259920</v>
      </c>
      <c r="C14" s="3"/>
      <c r="D14" s="3" t="s">
        <v>849</v>
      </c>
      <c r="E14" s="3" t="s">
        <v>856</v>
      </c>
      <c r="F14" s="6">
        <v>45750</v>
      </c>
      <c r="G14" s="8">
        <v>58.88</v>
      </c>
      <c r="H14" s="3" t="s">
        <v>42</v>
      </c>
      <c r="I14" s="3" t="s">
        <v>848</v>
      </c>
      <c r="J14" s="7">
        <v>1.5</v>
      </c>
      <c r="K14" s="8">
        <v>1060.02</v>
      </c>
      <c r="L14" s="8"/>
      <c r="M14" s="8"/>
      <c r="N14" s="8"/>
      <c r="O14" s="8"/>
    </row>
    <row r="15" spans="1:15" x14ac:dyDescent="0.35">
      <c r="A15" s="3" t="s">
        <v>844</v>
      </c>
      <c r="B15" s="3">
        <v>27259971</v>
      </c>
      <c r="C15" s="3"/>
      <c r="D15" s="3" t="s">
        <v>845</v>
      </c>
      <c r="E15" s="3" t="s">
        <v>857</v>
      </c>
      <c r="F15" s="6">
        <v>45747</v>
      </c>
      <c r="G15" s="8">
        <v>34.700000000000003</v>
      </c>
      <c r="H15" s="3" t="s">
        <v>42</v>
      </c>
      <c r="I15" s="3" t="s">
        <v>848</v>
      </c>
      <c r="J15" s="7">
        <v>1.8</v>
      </c>
      <c r="K15" s="8">
        <v>750</v>
      </c>
      <c r="L15" s="8"/>
      <c r="M15" s="8"/>
      <c r="N15" s="8"/>
      <c r="O15" s="8"/>
    </row>
    <row r="16" spans="1:15" x14ac:dyDescent="0.35">
      <c r="A16" s="3" t="s">
        <v>844</v>
      </c>
      <c r="B16" s="3">
        <v>27259971</v>
      </c>
      <c r="C16" s="3"/>
      <c r="D16" s="3" t="s">
        <v>845</v>
      </c>
      <c r="E16" s="3" t="s">
        <v>857</v>
      </c>
      <c r="F16" s="6">
        <v>45747</v>
      </c>
      <c r="G16" s="8">
        <v>34.700000000000003</v>
      </c>
      <c r="H16" s="3" t="s">
        <v>42</v>
      </c>
      <c r="I16" s="3" t="s">
        <v>847</v>
      </c>
      <c r="J16" s="7">
        <v>0.1</v>
      </c>
      <c r="K16" s="8">
        <v>41.76</v>
      </c>
      <c r="L16" s="8"/>
      <c r="M16" s="8"/>
      <c r="N16" s="8"/>
      <c r="O16" s="8"/>
    </row>
    <row r="17" spans="1:15" x14ac:dyDescent="0.35">
      <c r="A17" s="3" t="s">
        <v>844</v>
      </c>
      <c r="B17" s="3">
        <v>27260048</v>
      </c>
      <c r="C17" s="3"/>
      <c r="D17" s="3" t="s">
        <v>845</v>
      </c>
      <c r="E17" s="3" t="s">
        <v>858</v>
      </c>
      <c r="F17" s="6">
        <v>45730</v>
      </c>
      <c r="G17" s="8">
        <v>42.69</v>
      </c>
      <c r="H17" s="3" t="s">
        <v>42</v>
      </c>
      <c r="I17" s="3" t="s">
        <v>848</v>
      </c>
      <c r="J17" s="7">
        <v>1.8</v>
      </c>
      <c r="K17" s="8">
        <v>746.4</v>
      </c>
      <c r="L17" s="8"/>
      <c r="M17" s="8"/>
      <c r="N17" s="8"/>
      <c r="O17" s="8"/>
    </row>
    <row r="18" spans="1:15" x14ac:dyDescent="0.35">
      <c r="A18" s="3" t="s">
        <v>844</v>
      </c>
      <c r="B18" s="3">
        <v>27260048</v>
      </c>
      <c r="C18" s="3"/>
      <c r="D18" s="3" t="s">
        <v>845</v>
      </c>
      <c r="E18" s="3" t="s">
        <v>858</v>
      </c>
      <c r="F18" s="6">
        <v>45730</v>
      </c>
      <c r="G18" s="8">
        <v>42.69</v>
      </c>
      <c r="H18" s="3" t="s">
        <v>42</v>
      </c>
      <c r="I18" s="3" t="s">
        <v>847</v>
      </c>
      <c r="J18" s="7">
        <v>0.1</v>
      </c>
      <c r="K18" s="8">
        <v>51.36</v>
      </c>
      <c r="L18" s="8"/>
      <c r="M18" s="8"/>
      <c r="N18" s="8"/>
      <c r="O18" s="8"/>
    </row>
    <row r="19" spans="1:15" x14ac:dyDescent="0.35">
      <c r="A19" s="3" t="s">
        <v>844</v>
      </c>
      <c r="B19" s="3">
        <v>24256198</v>
      </c>
      <c r="C19" s="6">
        <v>45444</v>
      </c>
      <c r="D19" s="3" t="s">
        <v>845</v>
      </c>
      <c r="E19" s="3" t="s">
        <v>859</v>
      </c>
      <c r="F19" s="6">
        <v>45748</v>
      </c>
      <c r="G19" s="8">
        <v>72.069999999999993</v>
      </c>
      <c r="H19" s="3" t="s">
        <v>42</v>
      </c>
      <c r="I19" s="3" t="s">
        <v>851</v>
      </c>
      <c r="J19" s="7">
        <v>0.1</v>
      </c>
      <c r="K19" s="8">
        <v>-52.16</v>
      </c>
      <c r="L19" s="8"/>
      <c r="M19" s="8"/>
      <c r="N19" s="8"/>
      <c r="O19" s="8"/>
    </row>
    <row r="20" spans="1:15" x14ac:dyDescent="0.35">
      <c r="A20" s="3" t="s">
        <v>844</v>
      </c>
      <c r="B20" s="3">
        <v>24256198</v>
      </c>
      <c r="C20" s="6">
        <v>45444</v>
      </c>
      <c r="D20" s="3" t="s">
        <v>845</v>
      </c>
      <c r="E20" s="3" t="s">
        <v>859</v>
      </c>
      <c r="F20" s="6">
        <v>45748</v>
      </c>
      <c r="G20" s="8">
        <v>72.069999999999993</v>
      </c>
      <c r="H20" s="3" t="s">
        <v>42</v>
      </c>
      <c r="I20" s="3" t="s">
        <v>94</v>
      </c>
      <c r="J20" s="7">
        <v>1.8</v>
      </c>
      <c r="K20" s="8">
        <v>-857.48</v>
      </c>
      <c r="L20" s="8"/>
      <c r="M20" s="8"/>
      <c r="N20" s="8"/>
      <c r="O20" s="8"/>
    </row>
    <row r="21" spans="1:15" x14ac:dyDescent="0.35">
      <c r="A21" s="3" t="s">
        <v>844</v>
      </c>
      <c r="B21" s="3">
        <v>24258339</v>
      </c>
      <c r="C21" s="3"/>
      <c r="D21" s="3" t="s">
        <v>845</v>
      </c>
      <c r="E21" s="3" t="s">
        <v>860</v>
      </c>
      <c r="F21" s="3"/>
      <c r="G21" s="8">
        <v>29.47</v>
      </c>
      <c r="H21" s="3" t="s">
        <v>42</v>
      </c>
      <c r="I21" s="3" t="s">
        <v>848</v>
      </c>
      <c r="J21" s="7">
        <v>1.8</v>
      </c>
      <c r="K21" s="8">
        <v>-432.6</v>
      </c>
      <c r="L21" s="8"/>
      <c r="M21" s="8"/>
      <c r="N21" s="8"/>
      <c r="O21" s="8"/>
    </row>
    <row r="22" spans="1:15" x14ac:dyDescent="0.35">
      <c r="A22" s="3" t="s">
        <v>844</v>
      </c>
      <c r="B22" s="3">
        <v>24258339</v>
      </c>
      <c r="C22" s="3"/>
      <c r="D22" s="3" t="s">
        <v>845</v>
      </c>
      <c r="E22" s="3" t="s">
        <v>860</v>
      </c>
      <c r="F22" s="3"/>
      <c r="G22" s="8">
        <v>29.47</v>
      </c>
      <c r="H22" s="3" t="s">
        <v>42</v>
      </c>
      <c r="I22" s="3" t="s">
        <v>847</v>
      </c>
      <c r="J22" s="7">
        <v>0.1</v>
      </c>
      <c r="K22" s="8">
        <v>-35.520000000000003</v>
      </c>
      <c r="L22" s="8"/>
      <c r="M22" s="8"/>
      <c r="N22" s="8"/>
      <c r="O22" s="8"/>
    </row>
    <row r="23" spans="1:15" x14ac:dyDescent="0.35">
      <c r="A23" s="3" t="s">
        <v>844</v>
      </c>
      <c r="B23" s="3">
        <v>24258543</v>
      </c>
      <c r="C23" s="3"/>
      <c r="D23" s="3" t="s">
        <v>845</v>
      </c>
      <c r="E23" s="3" t="s">
        <v>861</v>
      </c>
      <c r="F23" s="6">
        <v>45730</v>
      </c>
      <c r="G23" s="8">
        <v>45.79</v>
      </c>
      <c r="H23" s="3" t="s">
        <v>42</v>
      </c>
      <c r="I23" s="3" t="s">
        <v>848</v>
      </c>
      <c r="J23" s="7">
        <v>1.8</v>
      </c>
      <c r="K23" s="8">
        <v>698.4</v>
      </c>
      <c r="L23" s="8"/>
      <c r="M23" s="8"/>
      <c r="N23" s="8"/>
      <c r="O23" s="8"/>
    </row>
    <row r="24" spans="1:15" x14ac:dyDescent="0.35">
      <c r="A24" s="3" t="s">
        <v>844</v>
      </c>
      <c r="B24" s="3">
        <v>24258543</v>
      </c>
      <c r="C24" s="3"/>
      <c r="D24" s="3" t="s">
        <v>845</v>
      </c>
      <c r="E24" s="3" t="s">
        <v>861</v>
      </c>
      <c r="F24" s="6">
        <v>45730</v>
      </c>
      <c r="G24" s="8">
        <v>45.79</v>
      </c>
      <c r="H24" s="3" t="s">
        <v>42</v>
      </c>
      <c r="I24" s="3" t="s">
        <v>847</v>
      </c>
      <c r="J24" s="7">
        <v>0.1</v>
      </c>
      <c r="K24" s="8">
        <v>54.96</v>
      </c>
      <c r="L24" s="8"/>
      <c r="M24" s="8"/>
      <c r="N24" s="8"/>
      <c r="O24" s="8"/>
    </row>
    <row r="25" spans="1:15" x14ac:dyDescent="0.35">
      <c r="A25" s="3" t="s">
        <v>844</v>
      </c>
      <c r="B25" s="3">
        <v>24254885</v>
      </c>
      <c r="C25" s="6">
        <v>45058</v>
      </c>
      <c r="D25" s="3" t="s">
        <v>845</v>
      </c>
      <c r="E25" s="3" t="s">
        <v>862</v>
      </c>
      <c r="F25" s="6">
        <v>45728</v>
      </c>
      <c r="G25" s="8">
        <v>140.81</v>
      </c>
      <c r="H25" s="3" t="s">
        <v>42</v>
      </c>
      <c r="I25" s="3" t="s">
        <v>851</v>
      </c>
      <c r="J25" s="7">
        <v>0.1</v>
      </c>
      <c r="K25" s="8">
        <v>35.25</v>
      </c>
      <c r="L25" s="8"/>
      <c r="M25" s="8"/>
      <c r="N25" s="8"/>
      <c r="O25" s="8"/>
    </row>
    <row r="26" spans="1:15" x14ac:dyDescent="0.35">
      <c r="A26" s="3" t="s">
        <v>844</v>
      </c>
      <c r="B26" s="3">
        <v>24254885</v>
      </c>
      <c r="C26" s="6">
        <v>45058</v>
      </c>
      <c r="D26" s="3" t="s">
        <v>845</v>
      </c>
      <c r="E26" s="3" t="s">
        <v>862</v>
      </c>
      <c r="F26" s="6">
        <v>45728</v>
      </c>
      <c r="G26" s="8">
        <v>140.81</v>
      </c>
      <c r="H26" s="3" t="s">
        <v>42</v>
      </c>
      <c r="I26" s="3" t="s">
        <v>94</v>
      </c>
      <c r="J26" s="7">
        <v>1.8</v>
      </c>
      <c r="K26" s="8">
        <v>1450.58</v>
      </c>
      <c r="L26" s="8"/>
      <c r="M26" s="8"/>
      <c r="N26" s="8"/>
      <c r="O26" s="8"/>
    </row>
    <row r="27" spans="1:15" x14ac:dyDescent="0.35">
      <c r="A27" s="3" t="s">
        <v>844</v>
      </c>
      <c r="B27" s="3">
        <v>24258825</v>
      </c>
      <c r="C27" s="3"/>
      <c r="D27" s="3" t="s">
        <v>845</v>
      </c>
      <c r="E27" s="3" t="s">
        <v>863</v>
      </c>
      <c r="F27" s="6">
        <v>45715</v>
      </c>
      <c r="G27" s="8">
        <v>149.94999999999999</v>
      </c>
      <c r="H27" s="3" t="s">
        <v>42</v>
      </c>
      <c r="I27" s="3" t="s">
        <v>848</v>
      </c>
      <c r="J27" s="7">
        <v>1.8</v>
      </c>
      <c r="K27" s="8">
        <v>2798.4</v>
      </c>
      <c r="L27" s="8"/>
      <c r="M27" s="8"/>
      <c r="N27" s="8"/>
      <c r="O27" s="8"/>
    </row>
    <row r="28" spans="1:15" x14ac:dyDescent="0.35">
      <c r="A28" s="3" t="s">
        <v>844</v>
      </c>
      <c r="B28" s="3">
        <v>24258825</v>
      </c>
      <c r="C28" s="3"/>
      <c r="D28" s="3" t="s">
        <v>845</v>
      </c>
      <c r="E28" s="3" t="s">
        <v>863</v>
      </c>
      <c r="F28" s="6">
        <v>45715</v>
      </c>
      <c r="G28" s="8">
        <v>149.94999999999999</v>
      </c>
      <c r="H28" s="3" t="s">
        <v>42</v>
      </c>
      <c r="I28" s="3" t="s">
        <v>847</v>
      </c>
      <c r="J28" s="7">
        <v>0.1</v>
      </c>
      <c r="K28" s="8">
        <v>180</v>
      </c>
      <c r="L28" s="8"/>
      <c r="M28" s="8"/>
      <c r="N28" s="8"/>
      <c r="O28" s="8"/>
    </row>
    <row r="29" spans="1:15" x14ac:dyDescent="0.35">
      <c r="A29" s="3" t="s">
        <v>844</v>
      </c>
      <c r="B29" s="3">
        <v>24258909</v>
      </c>
      <c r="C29" s="3"/>
      <c r="D29" s="3" t="s">
        <v>845</v>
      </c>
      <c r="E29" s="3" t="s">
        <v>864</v>
      </c>
      <c r="F29" s="6">
        <v>45751</v>
      </c>
      <c r="G29" s="8">
        <v>32.83</v>
      </c>
      <c r="H29" s="3" t="s">
        <v>42</v>
      </c>
      <c r="I29" s="3" t="s">
        <v>848</v>
      </c>
      <c r="J29" s="7">
        <v>1.8</v>
      </c>
      <c r="K29" s="8">
        <v>489.6</v>
      </c>
      <c r="L29" s="8"/>
      <c r="M29" s="8"/>
      <c r="N29" s="8"/>
      <c r="O29" s="8"/>
    </row>
    <row r="30" spans="1:15" x14ac:dyDescent="0.35">
      <c r="A30" s="3" t="s">
        <v>844</v>
      </c>
      <c r="B30" s="3">
        <v>24258909</v>
      </c>
      <c r="C30" s="3"/>
      <c r="D30" s="3" t="s">
        <v>845</v>
      </c>
      <c r="E30" s="3" t="s">
        <v>864</v>
      </c>
      <c r="F30" s="6">
        <v>45751</v>
      </c>
      <c r="G30" s="8">
        <v>32.83</v>
      </c>
      <c r="H30" s="3" t="s">
        <v>42</v>
      </c>
      <c r="I30" s="3" t="s">
        <v>847</v>
      </c>
      <c r="J30" s="7">
        <v>0.1</v>
      </c>
      <c r="K30" s="8">
        <v>39.6</v>
      </c>
      <c r="L30" s="8"/>
      <c r="M30" s="8"/>
      <c r="N30" s="8"/>
      <c r="O30" s="8"/>
    </row>
    <row r="31" spans="1:15" x14ac:dyDescent="0.35">
      <c r="A31" s="3" t="s">
        <v>844</v>
      </c>
      <c r="B31" s="3">
        <v>24258727</v>
      </c>
      <c r="C31" s="3"/>
      <c r="D31" s="3" t="s">
        <v>849</v>
      </c>
      <c r="E31" s="3" t="s">
        <v>865</v>
      </c>
      <c r="F31" s="6">
        <v>45722</v>
      </c>
      <c r="G31" s="8">
        <v>15.38</v>
      </c>
      <c r="H31" s="3" t="s">
        <v>42</v>
      </c>
      <c r="I31" s="3" t="s">
        <v>848</v>
      </c>
      <c r="J31" s="7">
        <v>1.8</v>
      </c>
      <c r="K31" s="8">
        <v>234</v>
      </c>
      <c r="L31" s="8"/>
      <c r="M31" s="8"/>
      <c r="N31" s="8"/>
      <c r="O31" s="8"/>
    </row>
    <row r="32" spans="1:15" x14ac:dyDescent="0.35">
      <c r="A32" s="3" t="s">
        <v>844</v>
      </c>
      <c r="B32" s="3">
        <v>24258727</v>
      </c>
      <c r="C32" s="3"/>
      <c r="D32" s="3" t="s">
        <v>849</v>
      </c>
      <c r="E32" s="3" t="s">
        <v>865</v>
      </c>
      <c r="F32" s="6">
        <v>45722</v>
      </c>
      <c r="G32" s="8">
        <v>15.38</v>
      </c>
      <c r="H32" s="3" t="s">
        <v>42</v>
      </c>
      <c r="I32" s="3" t="s">
        <v>847</v>
      </c>
      <c r="J32" s="7">
        <v>0.1</v>
      </c>
      <c r="K32" s="8">
        <v>18.48</v>
      </c>
      <c r="L32" s="8"/>
      <c r="M32" s="8"/>
      <c r="N32" s="8"/>
      <c r="O32" s="8"/>
    </row>
    <row r="33" spans="1:15" x14ac:dyDescent="0.35">
      <c r="A33" s="3" t="s">
        <v>844</v>
      </c>
      <c r="B33" s="3">
        <v>24259038</v>
      </c>
      <c r="C33" s="3"/>
      <c r="D33" s="3" t="s">
        <v>849</v>
      </c>
      <c r="E33" s="3" t="s">
        <v>866</v>
      </c>
      <c r="F33" s="6">
        <v>45743</v>
      </c>
      <c r="G33" s="8">
        <v>65.430000000000007</v>
      </c>
      <c r="H33" s="3" t="s">
        <v>42</v>
      </c>
      <c r="I33" s="3" t="s">
        <v>848</v>
      </c>
      <c r="J33" s="7">
        <v>1.5</v>
      </c>
      <c r="K33" s="8">
        <v>1177.92</v>
      </c>
      <c r="L33" s="8"/>
      <c r="M33" s="8"/>
      <c r="N33" s="8"/>
      <c r="O33" s="8"/>
    </row>
    <row r="34" spans="1:15" x14ac:dyDescent="0.35">
      <c r="A34" s="3" t="s">
        <v>844</v>
      </c>
      <c r="B34" s="3">
        <v>27750786</v>
      </c>
      <c r="C34" s="3"/>
      <c r="D34" s="3" t="s">
        <v>845</v>
      </c>
      <c r="E34" s="3" t="s">
        <v>867</v>
      </c>
      <c r="F34" s="6">
        <v>45750</v>
      </c>
      <c r="G34" s="8">
        <v>27.49</v>
      </c>
      <c r="H34" s="3" t="s">
        <v>42</v>
      </c>
      <c r="I34" s="3" t="s">
        <v>848</v>
      </c>
      <c r="J34" s="7">
        <v>1.8</v>
      </c>
      <c r="K34" s="8">
        <v>396</v>
      </c>
      <c r="L34" s="8"/>
      <c r="M34" s="8"/>
      <c r="N34" s="8"/>
      <c r="O34" s="8"/>
    </row>
    <row r="35" spans="1:15" x14ac:dyDescent="0.35">
      <c r="A35" s="3" t="s">
        <v>844</v>
      </c>
      <c r="B35" s="3">
        <v>27750786</v>
      </c>
      <c r="C35" s="3"/>
      <c r="D35" s="3" t="s">
        <v>845</v>
      </c>
      <c r="E35" s="3" t="s">
        <v>867</v>
      </c>
      <c r="F35" s="6">
        <v>45750</v>
      </c>
      <c r="G35" s="8">
        <v>27.49</v>
      </c>
      <c r="H35" s="3" t="s">
        <v>42</v>
      </c>
      <c r="I35" s="3" t="s">
        <v>847</v>
      </c>
      <c r="J35" s="7">
        <v>0.1</v>
      </c>
      <c r="K35" s="8">
        <v>33.119999999999997</v>
      </c>
      <c r="L35" s="8"/>
      <c r="M35" s="8"/>
      <c r="N35" s="8"/>
      <c r="O35" s="8"/>
    </row>
    <row r="36" spans="1:15" x14ac:dyDescent="0.35">
      <c r="A36" s="3" t="s">
        <v>844</v>
      </c>
      <c r="B36" s="3">
        <v>27258982</v>
      </c>
      <c r="C36" s="3"/>
      <c r="D36" s="3" t="s">
        <v>845</v>
      </c>
      <c r="E36" s="3" t="s">
        <v>868</v>
      </c>
      <c r="F36" s="6">
        <v>45743</v>
      </c>
      <c r="G36" s="8">
        <v>51.48</v>
      </c>
      <c r="H36" s="3" t="s">
        <v>42</v>
      </c>
      <c r="I36" s="3" t="s">
        <v>847</v>
      </c>
      <c r="J36" s="7">
        <v>0.1</v>
      </c>
      <c r="K36" s="8">
        <v>61.92</v>
      </c>
      <c r="L36" s="8"/>
      <c r="M36" s="8"/>
      <c r="N36" s="8"/>
      <c r="O36" s="8"/>
    </row>
    <row r="37" spans="1:15" x14ac:dyDescent="0.35">
      <c r="A37" s="3" t="s">
        <v>844</v>
      </c>
      <c r="B37" s="3">
        <v>27258982</v>
      </c>
      <c r="C37" s="3"/>
      <c r="D37" s="3" t="s">
        <v>845</v>
      </c>
      <c r="E37" s="3" t="s">
        <v>868</v>
      </c>
      <c r="F37" s="6">
        <v>45743</v>
      </c>
      <c r="G37" s="8">
        <v>51.48</v>
      </c>
      <c r="H37" s="3" t="s">
        <v>42</v>
      </c>
      <c r="I37" s="3" t="s">
        <v>848</v>
      </c>
      <c r="J37" s="7">
        <v>1.8</v>
      </c>
      <c r="K37" s="8">
        <v>766.8</v>
      </c>
      <c r="L37" s="8"/>
      <c r="M37" s="8"/>
      <c r="N37" s="8"/>
      <c r="O37" s="8"/>
    </row>
    <row r="38" spans="1:15" x14ac:dyDescent="0.35">
      <c r="A38" s="3" t="s">
        <v>844</v>
      </c>
      <c r="B38" s="3">
        <v>27259395</v>
      </c>
      <c r="C38" s="3"/>
      <c r="D38" s="3" t="s">
        <v>849</v>
      </c>
      <c r="E38" s="3" t="s">
        <v>869</v>
      </c>
      <c r="F38" s="6">
        <v>45733</v>
      </c>
      <c r="G38" s="8">
        <v>25.78</v>
      </c>
      <c r="H38" s="3" t="s">
        <v>42</v>
      </c>
      <c r="I38" s="3" t="s">
        <v>847</v>
      </c>
      <c r="J38" s="7">
        <v>0.1</v>
      </c>
      <c r="K38" s="8">
        <v>30.96</v>
      </c>
      <c r="L38" s="8"/>
      <c r="M38" s="8"/>
      <c r="N38" s="8"/>
      <c r="O38" s="8"/>
    </row>
    <row r="39" spans="1:15" x14ac:dyDescent="0.35">
      <c r="A39" s="3" t="s">
        <v>844</v>
      </c>
      <c r="B39" s="3">
        <v>27259395</v>
      </c>
      <c r="C39" s="3"/>
      <c r="D39" s="3" t="s">
        <v>849</v>
      </c>
      <c r="E39" s="3" t="s">
        <v>869</v>
      </c>
      <c r="F39" s="6">
        <v>45733</v>
      </c>
      <c r="G39" s="8">
        <v>25.78</v>
      </c>
      <c r="H39" s="3" t="s">
        <v>42</v>
      </c>
      <c r="I39" s="3" t="s">
        <v>848</v>
      </c>
      <c r="J39" s="7">
        <v>1.8</v>
      </c>
      <c r="K39" s="8">
        <v>391.2</v>
      </c>
      <c r="L39" s="8"/>
      <c r="M39" s="8"/>
      <c r="N39" s="8"/>
      <c r="O39" s="8"/>
    </row>
    <row r="40" spans="1:15" x14ac:dyDescent="0.35">
      <c r="A40" s="3" t="s">
        <v>844</v>
      </c>
      <c r="B40" s="3">
        <v>27259618</v>
      </c>
      <c r="C40" s="3"/>
      <c r="D40" s="3" t="s">
        <v>849</v>
      </c>
      <c r="E40" s="3" t="s">
        <v>870</v>
      </c>
      <c r="F40" s="6">
        <v>45737</v>
      </c>
      <c r="G40" s="8">
        <v>36</v>
      </c>
      <c r="H40" s="3" t="s">
        <v>42</v>
      </c>
      <c r="I40" s="3" t="s">
        <v>847</v>
      </c>
      <c r="J40" s="7">
        <v>0.1</v>
      </c>
      <c r="K40" s="8">
        <v>43.2</v>
      </c>
      <c r="L40" s="8"/>
      <c r="M40" s="8"/>
      <c r="N40" s="8"/>
      <c r="O40" s="8"/>
    </row>
    <row r="41" spans="1:15" x14ac:dyDescent="0.35">
      <c r="A41" s="3" t="s">
        <v>844</v>
      </c>
      <c r="B41" s="3">
        <v>27259618</v>
      </c>
      <c r="C41" s="3"/>
      <c r="D41" s="3" t="s">
        <v>849</v>
      </c>
      <c r="E41" s="3" t="s">
        <v>870</v>
      </c>
      <c r="F41" s="6">
        <v>45737</v>
      </c>
      <c r="G41" s="8">
        <v>36</v>
      </c>
      <c r="H41" s="3" t="s">
        <v>42</v>
      </c>
      <c r="I41" s="3" t="s">
        <v>848</v>
      </c>
      <c r="J41" s="7">
        <v>1.8</v>
      </c>
      <c r="K41" s="8">
        <v>546.6</v>
      </c>
      <c r="L41" s="8"/>
      <c r="M41" s="8"/>
      <c r="N41" s="8"/>
      <c r="O41" s="8"/>
    </row>
    <row r="42" spans="1:15" x14ac:dyDescent="0.35">
      <c r="A42" s="3" t="s">
        <v>844</v>
      </c>
      <c r="B42" s="3">
        <v>27259841</v>
      </c>
      <c r="C42" s="6">
        <v>45677</v>
      </c>
      <c r="D42" s="3" t="s">
        <v>849</v>
      </c>
      <c r="E42" s="3" t="s">
        <v>871</v>
      </c>
      <c r="F42" s="6">
        <v>45736</v>
      </c>
      <c r="G42" s="8">
        <v>15.32</v>
      </c>
      <c r="H42" s="3" t="s">
        <v>42</v>
      </c>
      <c r="I42" s="3" t="s">
        <v>851</v>
      </c>
      <c r="J42" s="7">
        <v>0.1</v>
      </c>
      <c r="K42" s="8">
        <v>2.4</v>
      </c>
      <c r="L42" s="8"/>
      <c r="M42" s="8"/>
      <c r="N42" s="8"/>
      <c r="O42" s="8"/>
    </row>
    <row r="43" spans="1:15" x14ac:dyDescent="0.35">
      <c r="A43" s="3" t="s">
        <v>844</v>
      </c>
      <c r="B43" s="3">
        <v>27259841</v>
      </c>
      <c r="C43" s="6">
        <v>45677</v>
      </c>
      <c r="D43" s="3" t="s">
        <v>849</v>
      </c>
      <c r="E43" s="3" t="s">
        <v>871</v>
      </c>
      <c r="F43" s="6">
        <v>45736</v>
      </c>
      <c r="G43" s="8">
        <v>15.32</v>
      </c>
      <c r="H43" s="3" t="s">
        <v>42</v>
      </c>
      <c r="I43" s="3" t="s">
        <v>94</v>
      </c>
      <c r="J43" s="7">
        <v>1.8</v>
      </c>
      <c r="K43" s="8">
        <v>29.4</v>
      </c>
      <c r="L43" s="8"/>
      <c r="M43" s="8"/>
      <c r="N43" s="8"/>
      <c r="O43" s="8"/>
    </row>
    <row r="44" spans="1:15" x14ac:dyDescent="0.35">
      <c r="A44" s="3" t="s">
        <v>844</v>
      </c>
      <c r="B44" s="3">
        <v>27259931</v>
      </c>
      <c r="C44" s="3"/>
      <c r="D44" s="3" t="s">
        <v>845</v>
      </c>
      <c r="E44" s="3" t="s">
        <v>872</v>
      </c>
      <c r="F44" s="6">
        <v>45750</v>
      </c>
      <c r="G44" s="8">
        <v>55.78</v>
      </c>
      <c r="H44" s="3" t="s">
        <v>42</v>
      </c>
      <c r="I44" s="3" t="s">
        <v>847</v>
      </c>
      <c r="J44" s="7">
        <v>0.1</v>
      </c>
      <c r="K44" s="8">
        <v>66.959999999999994</v>
      </c>
      <c r="L44" s="8"/>
      <c r="M44" s="8"/>
      <c r="N44" s="8"/>
      <c r="O44" s="8"/>
    </row>
    <row r="45" spans="1:15" x14ac:dyDescent="0.35">
      <c r="A45" s="3" t="s">
        <v>844</v>
      </c>
      <c r="B45" s="3">
        <v>27259931</v>
      </c>
      <c r="C45" s="3"/>
      <c r="D45" s="3" t="s">
        <v>845</v>
      </c>
      <c r="E45" s="3" t="s">
        <v>872</v>
      </c>
      <c r="F45" s="6">
        <v>45750</v>
      </c>
      <c r="G45" s="8">
        <v>55.78</v>
      </c>
      <c r="H45" s="3" t="s">
        <v>42</v>
      </c>
      <c r="I45" s="3" t="s">
        <v>848</v>
      </c>
      <c r="J45" s="7">
        <v>1.8</v>
      </c>
      <c r="K45" s="8">
        <v>846.6</v>
      </c>
      <c r="L45" s="8"/>
      <c r="M45" s="8"/>
      <c r="N45" s="8"/>
      <c r="O45" s="8"/>
    </row>
    <row r="46" spans="1:15" x14ac:dyDescent="0.35">
      <c r="A46" s="3" t="s">
        <v>844</v>
      </c>
      <c r="B46" s="3">
        <v>27260047</v>
      </c>
      <c r="C46" s="3"/>
      <c r="D46" s="3" t="s">
        <v>845</v>
      </c>
      <c r="E46" s="3" t="s">
        <v>858</v>
      </c>
      <c r="F46" s="6">
        <v>45730</v>
      </c>
      <c r="G46" s="8">
        <v>21.31</v>
      </c>
      <c r="H46" s="3" t="s">
        <v>42</v>
      </c>
      <c r="I46" s="3" t="s">
        <v>847</v>
      </c>
      <c r="J46" s="7">
        <v>0.1</v>
      </c>
      <c r="K46" s="8">
        <v>25.68</v>
      </c>
      <c r="L46" s="8"/>
      <c r="M46" s="8"/>
      <c r="N46" s="8"/>
      <c r="O46" s="8"/>
    </row>
    <row r="47" spans="1:15" x14ac:dyDescent="0.35">
      <c r="A47" s="3" t="s">
        <v>844</v>
      </c>
      <c r="B47" s="3">
        <v>27260047</v>
      </c>
      <c r="C47" s="3"/>
      <c r="D47" s="3" t="s">
        <v>845</v>
      </c>
      <c r="E47" s="3" t="s">
        <v>858</v>
      </c>
      <c r="F47" s="6">
        <v>45730</v>
      </c>
      <c r="G47" s="8">
        <v>21.31</v>
      </c>
      <c r="H47" s="3" t="s">
        <v>42</v>
      </c>
      <c r="I47" s="3" t="s">
        <v>848</v>
      </c>
      <c r="J47" s="7">
        <v>1.8</v>
      </c>
      <c r="K47" s="8">
        <v>324</v>
      </c>
      <c r="L47" s="8"/>
      <c r="M47" s="8"/>
      <c r="N47" s="8"/>
      <c r="O47" s="8"/>
    </row>
    <row r="48" spans="1:15" x14ac:dyDescent="0.35">
      <c r="A48" s="3" t="s">
        <v>844</v>
      </c>
      <c r="B48" s="3">
        <v>27260109</v>
      </c>
      <c r="C48" s="3"/>
      <c r="D48" s="3" t="s">
        <v>845</v>
      </c>
      <c r="E48" s="3" t="s">
        <v>873</v>
      </c>
      <c r="F48" s="6">
        <v>45734</v>
      </c>
      <c r="G48" s="8">
        <v>40.01</v>
      </c>
      <c r="H48" s="3" t="s">
        <v>42</v>
      </c>
      <c r="I48" s="3" t="s">
        <v>847</v>
      </c>
      <c r="J48" s="7">
        <v>0.1</v>
      </c>
      <c r="K48" s="8">
        <v>48.24</v>
      </c>
      <c r="L48" s="8"/>
      <c r="M48" s="8"/>
      <c r="N48" s="8"/>
      <c r="O48" s="8"/>
    </row>
    <row r="49" spans="1:15" x14ac:dyDescent="0.35">
      <c r="A49" s="3" t="s">
        <v>844</v>
      </c>
      <c r="B49" s="3">
        <v>27260109</v>
      </c>
      <c r="C49" s="3"/>
      <c r="D49" s="3" t="s">
        <v>845</v>
      </c>
      <c r="E49" s="3" t="s">
        <v>873</v>
      </c>
      <c r="F49" s="6">
        <v>45734</v>
      </c>
      <c r="G49" s="8">
        <v>40.01</v>
      </c>
      <c r="H49" s="3" t="s">
        <v>42</v>
      </c>
      <c r="I49" s="3" t="s">
        <v>848</v>
      </c>
      <c r="J49" s="7">
        <v>1.8</v>
      </c>
      <c r="K49" s="8">
        <v>598.79999999999995</v>
      </c>
      <c r="L49" s="8"/>
      <c r="M49" s="8"/>
      <c r="N49" s="8"/>
      <c r="O49" s="8"/>
    </row>
    <row r="50" spans="1:15" x14ac:dyDescent="0.35">
      <c r="A50" s="3" t="s">
        <v>844</v>
      </c>
      <c r="B50" s="3">
        <v>24258089</v>
      </c>
      <c r="C50" s="3"/>
      <c r="D50" s="3" t="s">
        <v>845</v>
      </c>
      <c r="E50" s="3" t="s">
        <v>874</v>
      </c>
      <c r="F50" s="6">
        <v>45723</v>
      </c>
      <c r="G50" s="8">
        <v>29.45</v>
      </c>
      <c r="H50" s="3" t="s">
        <v>42</v>
      </c>
      <c r="I50" s="3" t="s">
        <v>847</v>
      </c>
      <c r="J50" s="7">
        <v>0.1</v>
      </c>
      <c r="K50" s="8">
        <v>35.520000000000003</v>
      </c>
      <c r="L50" s="8"/>
      <c r="M50" s="8"/>
      <c r="N50" s="8"/>
      <c r="O50" s="8"/>
    </row>
    <row r="51" spans="1:15" x14ac:dyDescent="0.35">
      <c r="A51" s="3" t="s">
        <v>844</v>
      </c>
      <c r="B51" s="3">
        <v>24258089</v>
      </c>
      <c r="C51" s="3"/>
      <c r="D51" s="3" t="s">
        <v>845</v>
      </c>
      <c r="E51" s="3" t="s">
        <v>874</v>
      </c>
      <c r="F51" s="6">
        <v>45723</v>
      </c>
      <c r="G51" s="8">
        <v>29.45</v>
      </c>
      <c r="H51" s="3" t="s">
        <v>42</v>
      </c>
      <c r="I51" s="3" t="s">
        <v>848</v>
      </c>
      <c r="J51" s="7">
        <v>1.8</v>
      </c>
      <c r="K51" s="8">
        <v>445.8</v>
      </c>
      <c r="L51" s="8"/>
      <c r="M51" s="8"/>
      <c r="N51" s="8"/>
      <c r="O51" s="8"/>
    </row>
    <row r="52" spans="1:15" x14ac:dyDescent="0.35">
      <c r="A52" s="3" t="s">
        <v>844</v>
      </c>
      <c r="B52" s="3">
        <v>24258500</v>
      </c>
      <c r="C52" s="3"/>
      <c r="D52" s="3" t="s">
        <v>845</v>
      </c>
      <c r="E52" s="3" t="s">
        <v>875</v>
      </c>
      <c r="F52" s="6">
        <v>45733</v>
      </c>
      <c r="G52" s="8">
        <v>30.04</v>
      </c>
      <c r="H52" s="3" t="s">
        <v>42</v>
      </c>
      <c r="I52" s="3" t="s">
        <v>847</v>
      </c>
      <c r="J52" s="7">
        <v>0.1</v>
      </c>
      <c r="K52" s="8">
        <v>36.24</v>
      </c>
      <c r="L52" s="8"/>
      <c r="M52" s="8"/>
      <c r="N52" s="8"/>
      <c r="O52" s="8"/>
    </row>
    <row r="53" spans="1:15" x14ac:dyDescent="0.35">
      <c r="A53" s="3" t="s">
        <v>844</v>
      </c>
      <c r="B53" s="3">
        <v>24258500</v>
      </c>
      <c r="C53" s="3"/>
      <c r="D53" s="3" t="s">
        <v>845</v>
      </c>
      <c r="E53" s="3" t="s">
        <v>875</v>
      </c>
      <c r="F53" s="6">
        <v>45733</v>
      </c>
      <c r="G53" s="8">
        <v>30.04</v>
      </c>
      <c r="H53" s="3" t="s">
        <v>42</v>
      </c>
      <c r="I53" s="3" t="s">
        <v>848</v>
      </c>
      <c r="J53" s="7">
        <v>1.8</v>
      </c>
      <c r="K53" s="8">
        <v>441</v>
      </c>
      <c r="L53" s="8"/>
      <c r="M53" s="8"/>
      <c r="N53" s="8"/>
      <c r="O53" s="8"/>
    </row>
    <row r="54" spans="1:15" x14ac:dyDescent="0.35">
      <c r="A54" s="3" t="s">
        <v>844</v>
      </c>
      <c r="B54" s="3">
        <v>24258609</v>
      </c>
      <c r="C54" s="3"/>
      <c r="D54" s="3" t="s">
        <v>845</v>
      </c>
      <c r="E54" s="3" t="s">
        <v>876</v>
      </c>
      <c r="F54" s="6">
        <v>45745</v>
      </c>
      <c r="G54" s="8">
        <v>68.37</v>
      </c>
      <c r="H54" s="3" t="s">
        <v>42</v>
      </c>
      <c r="I54" s="3" t="s">
        <v>847</v>
      </c>
      <c r="J54" s="7">
        <v>0.1</v>
      </c>
      <c r="K54" s="8">
        <v>82.08</v>
      </c>
      <c r="L54" s="8"/>
      <c r="M54" s="8"/>
      <c r="N54" s="8"/>
      <c r="O54" s="8"/>
    </row>
    <row r="55" spans="1:15" x14ac:dyDescent="0.35">
      <c r="A55" s="3" t="s">
        <v>844</v>
      </c>
      <c r="B55" s="3">
        <v>24258609</v>
      </c>
      <c r="C55" s="3"/>
      <c r="D55" s="3" t="s">
        <v>845</v>
      </c>
      <c r="E55" s="3" t="s">
        <v>876</v>
      </c>
      <c r="F55" s="6">
        <v>45745</v>
      </c>
      <c r="G55" s="8">
        <v>68.37</v>
      </c>
      <c r="H55" s="3" t="s">
        <v>42</v>
      </c>
      <c r="I55" s="3" t="s">
        <v>848</v>
      </c>
      <c r="J55" s="7">
        <v>1.8</v>
      </c>
      <c r="K55" s="8">
        <v>1037.4000000000001</v>
      </c>
      <c r="L55" s="8"/>
      <c r="M55" s="8"/>
      <c r="N55" s="8"/>
      <c r="O55" s="8"/>
    </row>
    <row r="56" spans="1:15" x14ac:dyDescent="0.35">
      <c r="A56" s="3" t="s">
        <v>844</v>
      </c>
      <c r="B56" s="3">
        <v>24254354</v>
      </c>
      <c r="C56" s="6">
        <v>44958</v>
      </c>
      <c r="D56" s="3" t="s">
        <v>849</v>
      </c>
      <c r="E56" s="3" t="s">
        <v>877</v>
      </c>
      <c r="F56" s="6">
        <v>45748</v>
      </c>
      <c r="G56" s="8">
        <v>69.900000000000006</v>
      </c>
      <c r="H56" s="3" t="s">
        <v>42</v>
      </c>
      <c r="I56" s="3" t="s">
        <v>16</v>
      </c>
      <c r="J56" s="7">
        <v>0.03</v>
      </c>
      <c r="K56" s="8">
        <v>2.1</v>
      </c>
      <c r="L56" s="8"/>
      <c r="M56" s="8"/>
      <c r="N56" s="8"/>
      <c r="O56" s="8"/>
    </row>
    <row r="57" spans="1:15" x14ac:dyDescent="0.35">
      <c r="A57" s="3" t="s">
        <v>844</v>
      </c>
      <c r="B57" s="3">
        <v>27255050</v>
      </c>
      <c r="C57" s="6">
        <v>45051</v>
      </c>
      <c r="D57" s="3" t="s">
        <v>849</v>
      </c>
      <c r="E57" s="3" t="s">
        <v>878</v>
      </c>
      <c r="F57" s="6">
        <v>45721</v>
      </c>
      <c r="G57" s="8">
        <v>48.17</v>
      </c>
      <c r="H57" s="3" t="s">
        <v>42</v>
      </c>
      <c r="I57" s="3" t="s">
        <v>16</v>
      </c>
      <c r="J57" s="7">
        <v>0.03</v>
      </c>
      <c r="K57" s="8">
        <v>1.45</v>
      </c>
      <c r="L57" s="8"/>
      <c r="M57" s="8"/>
      <c r="N57" s="8"/>
      <c r="O57" s="8"/>
    </row>
    <row r="58" spans="1:15" x14ac:dyDescent="0.35">
      <c r="A58" s="3" t="s">
        <v>844</v>
      </c>
      <c r="B58" s="3">
        <v>24258763</v>
      </c>
      <c r="C58" s="3"/>
      <c r="D58" s="3" t="s">
        <v>849</v>
      </c>
      <c r="E58" s="3" t="s">
        <v>879</v>
      </c>
      <c r="F58" s="6">
        <v>45727</v>
      </c>
      <c r="G58" s="8">
        <v>15.38</v>
      </c>
      <c r="H58" s="3" t="s">
        <v>42</v>
      </c>
      <c r="I58" s="3" t="s">
        <v>847</v>
      </c>
      <c r="J58" s="7">
        <v>0.1</v>
      </c>
      <c r="K58" s="8">
        <v>18.48</v>
      </c>
      <c r="L58" s="8"/>
      <c r="M58" s="8"/>
      <c r="N58" s="8"/>
      <c r="O58" s="8"/>
    </row>
    <row r="59" spans="1:15" x14ac:dyDescent="0.35">
      <c r="A59" s="3" t="s">
        <v>844</v>
      </c>
      <c r="B59" s="3">
        <v>24258763</v>
      </c>
      <c r="C59" s="3"/>
      <c r="D59" s="3" t="s">
        <v>849</v>
      </c>
      <c r="E59" s="3" t="s">
        <v>879</v>
      </c>
      <c r="F59" s="6">
        <v>45727</v>
      </c>
      <c r="G59" s="8">
        <v>15.38</v>
      </c>
      <c r="H59" s="3" t="s">
        <v>42</v>
      </c>
      <c r="I59" s="3" t="s">
        <v>848</v>
      </c>
      <c r="J59" s="7">
        <v>1.8</v>
      </c>
      <c r="K59" s="8">
        <v>220.2</v>
      </c>
      <c r="L59" s="8"/>
      <c r="M59" s="8"/>
      <c r="N59" s="8"/>
      <c r="O59" s="8"/>
    </row>
    <row r="60" spans="1:15" x14ac:dyDescent="0.35">
      <c r="A60" s="3" t="s">
        <v>844</v>
      </c>
      <c r="B60" s="3">
        <v>24259009</v>
      </c>
      <c r="C60" s="3"/>
      <c r="D60" s="3" t="s">
        <v>849</v>
      </c>
      <c r="E60" s="3" t="s">
        <v>880</v>
      </c>
      <c r="F60" s="6">
        <v>45727</v>
      </c>
      <c r="G60" s="8">
        <v>149.78</v>
      </c>
      <c r="H60" s="3" t="s">
        <v>42</v>
      </c>
      <c r="I60" s="3" t="s">
        <v>848</v>
      </c>
      <c r="J60" s="7">
        <v>1.5</v>
      </c>
      <c r="K60" s="8">
        <v>2696.22</v>
      </c>
      <c r="L60" s="8"/>
      <c r="M60" s="8"/>
      <c r="N60" s="8"/>
      <c r="O60" s="8"/>
    </row>
    <row r="61" spans="1:15" x14ac:dyDescent="0.35">
      <c r="A61" s="3" t="s">
        <v>844</v>
      </c>
      <c r="B61" s="3">
        <v>27750776</v>
      </c>
      <c r="C61" s="3"/>
      <c r="D61" s="3" t="s">
        <v>849</v>
      </c>
      <c r="E61" s="3" t="s">
        <v>881</v>
      </c>
      <c r="F61" s="6">
        <v>45730</v>
      </c>
      <c r="G61" s="8">
        <v>18.57</v>
      </c>
      <c r="H61" s="3" t="s">
        <v>42</v>
      </c>
      <c r="I61" s="3" t="s">
        <v>847</v>
      </c>
      <c r="J61" s="7">
        <v>0.1</v>
      </c>
      <c r="K61" s="8">
        <v>22.32</v>
      </c>
      <c r="L61" s="8"/>
      <c r="M61" s="8"/>
      <c r="N61" s="8"/>
      <c r="O61" s="8"/>
    </row>
    <row r="62" spans="1:15" x14ac:dyDescent="0.35">
      <c r="A62" s="3" t="s">
        <v>844</v>
      </c>
      <c r="B62" s="3">
        <v>27750776</v>
      </c>
      <c r="C62" s="3"/>
      <c r="D62" s="3" t="s">
        <v>849</v>
      </c>
      <c r="E62" s="3" t="s">
        <v>881</v>
      </c>
      <c r="F62" s="6">
        <v>45730</v>
      </c>
      <c r="G62" s="8">
        <v>18.57</v>
      </c>
      <c r="H62" s="3" t="s">
        <v>42</v>
      </c>
      <c r="I62" s="3" t="s">
        <v>848</v>
      </c>
      <c r="J62" s="7">
        <v>1.8</v>
      </c>
      <c r="K62" s="8">
        <v>280.2</v>
      </c>
      <c r="L62" s="8"/>
      <c r="M62" s="8"/>
      <c r="N62" s="8"/>
      <c r="O62" s="8"/>
    </row>
    <row r="63" spans="1:15" x14ac:dyDescent="0.35">
      <c r="A63" s="3" t="s">
        <v>844</v>
      </c>
      <c r="B63" s="3">
        <v>24258838</v>
      </c>
      <c r="C63" s="3"/>
      <c r="D63" s="3" t="s">
        <v>845</v>
      </c>
      <c r="E63" s="3" t="s">
        <v>882</v>
      </c>
      <c r="F63" s="6">
        <v>45741</v>
      </c>
      <c r="G63" s="8">
        <v>29.03</v>
      </c>
      <c r="H63" s="3" t="s">
        <v>42</v>
      </c>
      <c r="I63" s="3" t="s">
        <v>847</v>
      </c>
      <c r="J63" s="7">
        <v>0.1</v>
      </c>
      <c r="K63" s="8">
        <v>35.04</v>
      </c>
      <c r="L63" s="8"/>
      <c r="M63" s="8"/>
      <c r="N63" s="8"/>
      <c r="O63" s="8"/>
    </row>
    <row r="64" spans="1:15" x14ac:dyDescent="0.35">
      <c r="A64" s="3" t="s">
        <v>844</v>
      </c>
      <c r="B64" s="3">
        <v>24258838</v>
      </c>
      <c r="C64" s="3"/>
      <c r="D64" s="3" t="s">
        <v>845</v>
      </c>
      <c r="E64" s="3" t="s">
        <v>882</v>
      </c>
      <c r="F64" s="6">
        <v>45741</v>
      </c>
      <c r="G64" s="8">
        <v>29.03</v>
      </c>
      <c r="H64" s="3" t="s">
        <v>42</v>
      </c>
      <c r="I64" s="3" t="s">
        <v>848</v>
      </c>
      <c r="J64" s="7">
        <v>1.8</v>
      </c>
      <c r="K64" s="8">
        <v>441.6</v>
      </c>
      <c r="L64" s="8"/>
      <c r="M64" s="8"/>
      <c r="N64" s="8"/>
      <c r="O64" s="8"/>
    </row>
    <row r="65" spans="1:15" x14ac:dyDescent="0.35">
      <c r="A65" s="3" t="s">
        <v>844</v>
      </c>
      <c r="B65" s="3">
        <v>27256088</v>
      </c>
      <c r="C65" s="6">
        <v>45140</v>
      </c>
      <c r="D65" s="3" t="s">
        <v>849</v>
      </c>
      <c r="E65" s="3" t="s">
        <v>883</v>
      </c>
      <c r="F65" s="6">
        <v>45749</v>
      </c>
      <c r="G65" s="8">
        <v>37.44</v>
      </c>
      <c r="H65" s="3" t="s">
        <v>42</v>
      </c>
      <c r="I65" s="3" t="s">
        <v>16</v>
      </c>
      <c r="J65" s="7">
        <v>0.03</v>
      </c>
      <c r="K65" s="8">
        <v>1.1299999999999999</v>
      </c>
      <c r="L65" s="8"/>
      <c r="M65" s="8"/>
      <c r="N65" s="8"/>
      <c r="O65" s="8"/>
    </row>
    <row r="66" spans="1:15" x14ac:dyDescent="0.35">
      <c r="A66" s="3" t="s">
        <v>844</v>
      </c>
      <c r="B66" s="3">
        <v>27259919</v>
      </c>
      <c r="C66" s="3"/>
      <c r="D66" s="3" t="s">
        <v>845</v>
      </c>
      <c r="E66" s="3" t="s">
        <v>884</v>
      </c>
      <c r="F66" s="6">
        <v>45737</v>
      </c>
      <c r="G66" s="8">
        <v>42.75</v>
      </c>
      <c r="H66" s="3" t="s">
        <v>42</v>
      </c>
      <c r="I66" s="3" t="s">
        <v>848</v>
      </c>
      <c r="J66" s="7">
        <v>1.8</v>
      </c>
      <c r="K66" s="8">
        <v>648.6</v>
      </c>
      <c r="L66" s="8"/>
      <c r="M66" s="8"/>
      <c r="N66" s="8"/>
      <c r="O66" s="8"/>
    </row>
    <row r="67" spans="1:15" x14ac:dyDescent="0.35">
      <c r="A67" s="3" t="s">
        <v>844</v>
      </c>
      <c r="B67" s="3">
        <v>27259919</v>
      </c>
      <c r="C67" s="3"/>
      <c r="D67" s="3" t="s">
        <v>845</v>
      </c>
      <c r="E67" s="3" t="s">
        <v>884</v>
      </c>
      <c r="F67" s="6">
        <v>45737</v>
      </c>
      <c r="G67" s="8">
        <v>42.75</v>
      </c>
      <c r="H67" s="3" t="s">
        <v>42</v>
      </c>
      <c r="I67" s="3" t="s">
        <v>847</v>
      </c>
      <c r="J67" s="7">
        <v>0.1</v>
      </c>
      <c r="K67" s="8">
        <v>51.36</v>
      </c>
      <c r="L67" s="8"/>
      <c r="M67" s="8"/>
      <c r="N67" s="8"/>
      <c r="O67" s="8"/>
    </row>
    <row r="68" spans="1:15" x14ac:dyDescent="0.35">
      <c r="A68" s="3" t="s">
        <v>844</v>
      </c>
      <c r="B68" s="3">
        <v>24255071</v>
      </c>
      <c r="C68" s="6">
        <v>45061</v>
      </c>
      <c r="D68" s="3" t="s">
        <v>849</v>
      </c>
      <c r="E68" s="3" t="s">
        <v>885</v>
      </c>
      <c r="F68" s="6">
        <v>45731</v>
      </c>
      <c r="G68" s="8">
        <v>103.54</v>
      </c>
      <c r="H68" s="3" t="s">
        <v>42</v>
      </c>
      <c r="I68" s="3" t="s">
        <v>16</v>
      </c>
      <c r="J68" s="7">
        <v>0.03</v>
      </c>
      <c r="K68" s="8">
        <v>3.11</v>
      </c>
      <c r="L68" s="8"/>
      <c r="M68" s="8"/>
      <c r="N68" s="8"/>
      <c r="O68" s="8"/>
    </row>
    <row r="69" spans="1:15" x14ac:dyDescent="0.35">
      <c r="A69" s="3" t="s">
        <v>844</v>
      </c>
      <c r="B69" s="3">
        <v>27255802</v>
      </c>
      <c r="C69" s="6">
        <v>45103</v>
      </c>
      <c r="D69" s="3" t="s">
        <v>849</v>
      </c>
      <c r="E69" s="3" t="s">
        <v>886</v>
      </c>
      <c r="F69" s="6">
        <v>45742</v>
      </c>
      <c r="G69" s="8">
        <v>19.43</v>
      </c>
      <c r="H69" s="3" t="s">
        <v>42</v>
      </c>
      <c r="I69" s="3" t="s">
        <v>16</v>
      </c>
      <c r="J69" s="7">
        <v>0.03</v>
      </c>
      <c r="K69" s="8">
        <v>0.59</v>
      </c>
      <c r="L69" s="8"/>
      <c r="M69" s="8"/>
      <c r="N69" s="8"/>
      <c r="O69" s="8"/>
    </row>
    <row r="70" spans="1:15" x14ac:dyDescent="0.35">
      <c r="A70" s="3" t="s">
        <v>844</v>
      </c>
      <c r="B70" s="3">
        <v>24254763</v>
      </c>
      <c r="C70" s="6">
        <v>45006</v>
      </c>
      <c r="D70" s="3" t="s">
        <v>849</v>
      </c>
      <c r="E70" s="3" t="s">
        <v>887</v>
      </c>
      <c r="F70" s="6">
        <v>45737</v>
      </c>
      <c r="G70" s="8">
        <v>38.01</v>
      </c>
      <c r="H70" s="3" t="s">
        <v>42</v>
      </c>
      <c r="I70" s="3" t="s">
        <v>16</v>
      </c>
      <c r="J70" s="7">
        <v>0.03</v>
      </c>
      <c r="K70" s="8">
        <v>1.1499999999999999</v>
      </c>
      <c r="L70" s="8"/>
      <c r="M70" s="8"/>
      <c r="N70" s="8"/>
      <c r="O70" s="8"/>
    </row>
    <row r="71" spans="1:15" x14ac:dyDescent="0.35">
      <c r="A71" s="3" t="s">
        <v>844</v>
      </c>
      <c r="B71" s="3">
        <v>24259031</v>
      </c>
      <c r="C71" s="3"/>
      <c r="D71" s="3" t="s">
        <v>845</v>
      </c>
      <c r="E71" s="3" t="s">
        <v>888</v>
      </c>
      <c r="F71" s="6">
        <v>45750</v>
      </c>
      <c r="G71" s="8">
        <v>39.14</v>
      </c>
      <c r="H71" s="3" t="s">
        <v>42</v>
      </c>
      <c r="I71" s="3" t="s">
        <v>848</v>
      </c>
      <c r="J71" s="7">
        <v>1.8</v>
      </c>
      <c r="K71" s="8">
        <v>580.20000000000005</v>
      </c>
      <c r="L71" s="8"/>
      <c r="M71" s="8"/>
      <c r="N71" s="35"/>
      <c r="O71" s="35"/>
    </row>
    <row r="72" spans="1:15" x14ac:dyDescent="0.35">
      <c r="A72" s="3" t="s">
        <v>844</v>
      </c>
      <c r="B72" s="3">
        <v>24259031</v>
      </c>
      <c r="C72" s="3"/>
      <c r="D72" s="3" t="s">
        <v>845</v>
      </c>
      <c r="E72" s="3" t="s">
        <v>888</v>
      </c>
      <c r="F72" s="6">
        <v>45750</v>
      </c>
      <c r="G72" s="8">
        <v>39.14</v>
      </c>
      <c r="H72" s="3" t="s">
        <v>42</v>
      </c>
      <c r="I72" s="3" t="s">
        <v>847</v>
      </c>
      <c r="J72" s="7">
        <v>0.1</v>
      </c>
      <c r="K72" s="8">
        <v>47.04</v>
      </c>
      <c r="L72" s="8"/>
      <c r="M72" s="8"/>
      <c r="N72" s="35"/>
      <c r="O72" s="35"/>
    </row>
    <row r="73" spans="1:15" x14ac:dyDescent="0.35">
      <c r="A73" s="3" t="s">
        <v>844</v>
      </c>
      <c r="B73" s="3">
        <v>27256086</v>
      </c>
      <c r="C73" s="6">
        <v>45140</v>
      </c>
      <c r="D73" s="3" t="s">
        <v>849</v>
      </c>
      <c r="E73" s="3" t="s">
        <v>889</v>
      </c>
      <c r="F73" s="6">
        <v>45749</v>
      </c>
      <c r="G73" s="8">
        <v>23.08</v>
      </c>
      <c r="H73" s="3" t="s">
        <v>42</v>
      </c>
      <c r="I73" s="3" t="s">
        <v>16</v>
      </c>
      <c r="J73" s="7">
        <v>0.03</v>
      </c>
      <c r="K73" s="8">
        <v>0.7</v>
      </c>
      <c r="L73" s="1"/>
      <c r="M73" s="1"/>
      <c r="N73" s="1"/>
      <c r="O73" s="1"/>
    </row>
    <row r="74" spans="1:15" x14ac:dyDescent="0.35">
      <c r="A74" s="3" t="s">
        <v>844</v>
      </c>
      <c r="B74" s="3">
        <v>24255066</v>
      </c>
      <c r="C74" s="6">
        <v>45056</v>
      </c>
      <c r="D74" s="3" t="s">
        <v>849</v>
      </c>
      <c r="E74" s="3" t="s">
        <v>890</v>
      </c>
      <c r="F74" s="6">
        <v>45726</v>
      </c>
      <c r="G74" s="8">
        <v>50.62</v>
      </c>
      <c r="H74" s="3" t="s">
        <v>42</v>
      </c>
      <c r="I74" s="3" t="s">
        <v>16</v>
      </c>
      <c r="J74" s="7">
        <v>0.03</v>
      </c>
      <c r="K74" s="8">
        <v>1.52</v>
      </c>
      <c r="L74" s="8"/>
      <c r="M74" s="8"/>
      <c r="N74" s="8"/>
      <c r="O74" s="8"/>
    </row>
    <row r="75" spans="1:15" x14ac:dyDescent="0.35">
      <c r="A75" s="3" t="s">
        <v>844</v>
      </c>
      <c r="B75" s="3">
        <v>24254729</v>
      </c>
      <c r="C75" s="6">
        <v>45042</v>
      </c>
      <c r="D75" s="3" t="s">
        <v>849</v>
      </c>
      <c r="E75" s="3" t="s">
        <v>891</v>
      </c>
      <c r="F75" s="6">
        <v>45742</v>
      </c>
      <c r="G75" s="8">
        <v>35.630000000000003</v>
      </c>
      <c r="H75" s="3" t="s">
        <v>42</v>
      </c>
      <c r="I75" s="3" t="s">
        <v>16</v>
      </c>
      <c r="J75" s="7">
        <v>0.03</v>
      </c>
      <c r="K75" s="8">
        <v>1.07</v>
      </c>
      <c r="L75" s="8"/>
      <c r="M75" s="8"/>
      <c r="N75" s="8"/>
      <c r="O75" s="8"/>
    </row>
    <row r="76" spans="1:15" x14ac:dyDescent="0.35">
      <c r="A76" s="3" t="s">
        <v>844</v>
      </c>
      <c r="B76" s="3">
        <v>27255394</v>
      </c>
      <c r="C76" s="6">
        <v>45090</v>
      </c>
      <c r="D76" s="3" t="s">
        <v>845</v>
      </c>
      <c r="E76" s="3" t="s">
        <v>892</v>
      </c>
      <c r="F76" s="6">
        <v>45701</v>
      </c>
      <c r="G76" s="8">
        <v>0</v>
      </c>
      <c r="H76" s="3" t="s">
        <v>42</v>
      </c>
      <c r="I76" s="3" t="s">
        <v>851</v>
      </c>
      <c r="J76" s="7">
        <v>0.1</v>
      </c>
      <c r="K76" s="8">
        <v>-2.96</v>
      </c>
      <c r="L76" s="8"/>
      <c r="M76" s="8"/>
      <c r="N76" s="8"/>
      <c r="O76" s="8"/>
    </row>
    <row r="77" spans="1:15" x14ac:dyDescent="0.35">
      <c r="A77" s="3" t="s">
        <v>844</v>
      </c>
      <c r="B77" s="3">
        <v>27255394</v>
      </c>
      <c r="C77" s="6">
        <v>45090</v>
      </c>
      <c r="D77" s="3" t="s">
        <v>845</v>
      </c>
      <c r="E77" s="3" t="s">
        <v>892</v>
      </c>
      <c r="F77" s="6">
        <v>45701</v>
      </c>
      <c r="G77" s="8">
        <v>0</v>
      </c>
      <c r="H77" s="3" t="s">
        <v>42</v>
      </c>
      <c r="I77" s="3" t="s">
        <v>94</v>
      </c>
      <c r="J77" s="7">
        <v>1.8</v>
      </c>
      <c r="K77" s="8">
        <v>-88.4</v>
      </c>
      <c r="L77" s="8"/>
      <c r="M77" s="8"/>
      <c r="N77" s="8"/>
      <c r="O77" s="8"/>
    </row>
    <row r="78" spans="1:15" x14ac:dyDescent="0.35">
      <c r="A78" s="3" t="s">
        <v>844</v>
      </c>
      <c r="B78" s="3">
        <v>24037957</v>
      </c>
      <c r="C78" s="6">
        <v>44837</v>
      </c>
      <c r="D78" s="3" t="s">
        <v>849</v>
      </c>
      <c r="E78" s="3" t="s">
        <v>893</v>
      </c>
      <c r="F78" s="6">
        <v>45660</v>
      </c>
      <c r="G78" s="8">
        <v>0</v>
      </c>
      <c r="H78" s="3" t="s">
        <v>42</v>
      </c>
      <c r="I78" s="3" t="s">
        <v>94</v>
      </c>
      <c r="J78" s="7">
        <v>1.8</v>
      </c>
      <c r="K78" s="8">
        <v>-180.18</v>
      </c>
      <c r="L78" s="8"/>
      <c r="M78" s="8"/>
      <c r="N78" s="8"/>
      <c r="O78" s="8"/>
    </row>
    <row r="79" spans="1:15" x14ac:dyDescent="0.35">
      <c r="A79" s="3" t="s">
        <v>844</v>
      </c>
      <c r="B79" s="3">
        <v>24042667</v>
      </c>
      <c r="C79" s="6">
        <v>44809</v>
      </c>
      <c r="D79" s="3" t="s">
        <v>845</v>
      </c>
      <c r="E79" s="3" t="s">
        <v>894</v>
      </c>
      <c r="F79" s="6">
        <v>45693</v>
      </c>
      <c r="G79" s="8">
        <v>0</v>
      </c>
      <c r="H79" s="3" t="s">
        <v>42</v>
      </c>
      <c r="I79" s="3" t="s">
        <v>94</v>
      </c>
      <c r="J79" s="7">
        <v>1.8</v>
      </c>
      <c r="K79" s="8">
        <v>-120.59</v>
      </c>
      <c r="L79" s="8"/>
      <c r="M79" s="8"/>
      <c r="N79" s="8"/>
      <c r="O79" s="8"/>
    </row>
    <row r="80" spans="1:15" x14ac:dyDescent="0.35">
      <c r="A80" s="3"/>
      <c r="B80" s="3"/>
      <c r="C80" s="3"/>
      <c r="D80" s="3"/>
      <c r="E80" s="3"/>
      <c r="F80" s="3"/>
      <c r="G80" s="3"/>
      <c r="H80" s="51"/>
      <c r="I80" s="51"/>
      <c r="J80" s="3"/>
      <c r="K80" s="3"/>
      <c r="L80" s="8"/>
      <c r="M80" s="8"/>
      <c r="N80" s="8"/>
      <c r="O80" s="8"/>
    </row>
    <row r="81" spans="1:15" x14ac:dyDescent="0.35">
      <c r="A81" s="3" t="s">
        <v>895</v>
      </c>
      <c r="B81" s="3"/>
      <c r="C81" s="3"/>
      <c r="D81" s="3"/>
      <c r="E81" s="3"/>
      <c r="F81" s="3"/>
      <c r="G81" s="3"/>
      <c r="H81" s="51"/>
      <c r="I81" s="51"/>
      <c r="J81" s="3"/>
      <c r="K81" s="8">
        <v>19854.46</v>
      </c>
      <c r="L81" s="8"/>
      <c r="M81" s="8"/>
      <c r="N81" s="8"/>
      <c r="O81" s="8"/>
    </row>
    <row r="82" spans="1:15" x14ac:dyDescent="0.35">
      <c r="A82" s="3" t="s">
        <v>896</v>
      </c>
      <c r="B82" s="3"/>
      <c r="C82" s="3"/>
      <c r="D82" s="3"/>
      <c r="E82" s="3"/>
      <c r="F82" s="3"/>
      <c r="G82" s="3"/>
      <c r="H82" s="51"/>
      <c r="I82" s="51"/>
      <c r="J82" s="3"/>
      <c r="K82" s="8">
        <v>0</v>
      </c>
      <c r="L82" s="8"/>
      <c r="M82" s="8"/>
      <c r="N82" s="8"/>
      <c r="O82" s="8"/>
    </row>
    <row r="83" spans="1:15" x14ac:dyDescent="0.35">
      <c r="A83" s="3" t="s">
        <v>897</v>
      </c>
      <c r="B83" s="3"/>
      <c r="C83" s="3"/>
      <c r="D83" s="3"/>
      <c r="E83" s="3"/>
      <c r="F83" s="3"/>
      <c r="G83" s="3"/>
      <c r="H83" s="51"/>
      <c r="I83" s="51"/>
      <c r="J83" s="3"/>
      <c r="K83" s="8">
        <v>1108.69</v>
      </c>
      <c r="L83" s="8"/>
      <c r="M83" s="8"/>
      <c r="N83" s="8"/>
      <c r="O83" s="8"/>
    </row>
    <row r="84" spans="1:15" x14ac:dyDescent="0.35">
      <c r="A84" s="3" t="s">
        <v>898</v>
      </c>
      <c r="B84" s="3"/>
      <c r="C84" s="3"/>
      <c r="D84" s="3"/>
      <c r="E84" s="3"/>
      <c r="F84" s="3"/>
      <c r="G84" s="3"/>
      <c r="H84" s="51"/>
      <c r="I84" s="51"/>
      <c r="J84" s="3"/>
      <c r="K84" s="8">
        <v>12.82</v>
      </c>
      <c r="L84" s="8"/>
      <c r="M84" s="8"/>
      <c r="N84" s="8"/>
      <c r="O84" s="8"/>
    </row>
    <row r="85" spans="1:15" x14ac:dyDescent="0.35">
      <c r="A85" s="3" t="s">
        <v>899</v>
      </c>
      <c r="B85" s="3"/>
      <c r="C85" s="3"/>
      <c r="D85" s="3"/>
      <c r="E85" s="3"/>
      <c r="F85" s="3"/>
      <c r="G85" s="3"/>
      <c r="H85" s="51"/>
      <c r="I85" s="51"/>
      <c r="J85" s="3"/>
      <c r="K85" s="8">
        <v>0</v>
      </c>
      <c r="L85" s="8"/>
      <c r="M85" s="8"/>
      <c r="N85" s="8"/>
      <c r="O85" s="8"/>
    </row>
    <row r="86" spans="1:15" x14ac:dyDescent="0.35">
      <c r="A86" s="3"/>
      <c r="B86" s="3"/>
      <c r="C86" s="3"/>
      <c r="D86" s="3"/>
      <c r="E86" s="3"/>
      <c r="F86" s="3"/>
      <c r="G86" s="3"/>
      <c r="H86" s="51"/>
      <c r="I86" s="51"/>
      <c r="J86" s="3"/>
      <c r="K86" s="3"/>
      <c r="L86" s="8"/>
      <c r="M86" s="8"/>
      <c r="N86" s="8"/>
      <c r="O86" s="8"/>
    </row>
    <row r="87" spans="1:15" x14ac:dyDescent="0.35">
      <c r="A87" s="1" t="s">
        <v>900</v>
      </c>
      <c r="B87" s="1"/>
      <c r="C87" s="1"/>
      <c r="D87" s="1"/>
      <c r="E87" s="1"/>
      <c r="F87" s="1"/>
      <c r="G87" s="1"/>
      <c r="H87" s="52"/>
      <c r="I87" s="52"/>
      <c r="J87" s="1"/>
      <c r="K87" s="49">
        <v>20975.97</v>
      </c>
      <c r="L87" s="8"/>
      <c r="M87" s="8"/>
      <c r="N87" s="8"/>
      <c r="O87" s="8"/>
    </row>
    <row r="88" spans="1:15" x14ac:dyDescent="0.35">
      <c r="A88" s="3"/>
      <c r="B88" s="3"/>
      <c r="C88" s="3"/>
      <c r="D88" s="3"/>
      <c r="E88" s="3"/>
      <c r="F88" s="3"/>
      <c r="G88" s="3"/>
      <c r="H88" s="51"/>
      <c r="I88" s="51"/>
      <c r="J88" s="3"/>
      <c r="K88" s="3"/>
      <c r="L88" s="8"/>
      <c r="M88" s="8"/>
      <c r="N88" s="8"/>
      <c r="O88" s="8"/>
    </row>
    <row r="89" spans="1:15" x14ac:dyDescent="0.35">
      <c r="A89" s="3"/>
      <c r="B89" s="3"/>
      <c r="C89" s="6"/>
      <c r="D89" s="3"/>
      <c r="E89" s="3"/>
      <c r="F89" s="6"/>
      <c r="G89" s="8"/>
      <c r="H89" s="3"/>
      <c r="I89" s="3"/>
      <c r="J89" s="7"/>
      <c r="K89" s="8"/>
      <c r="L89" s="8"/>
      <c r="M89" s="8"/>
      <c r="N89" s="8"/>
      <c r="O89" s="8"/>
    </row>
    <row r="90" spans="1:15" x14ac:dyDescent="0.35">
      <c r="A90" s="1" t="s">
        <v>901</v>
      </c>
      <c r="B90" s="2" t="s">
        <v>19</v>
      </c>
      <c r="C90" s="1" t="s">
        <v>20</v>
      </c>
      <c r="D90" s="1" t="s">
        <v>21</v>
      </c>
      <c r="E90" s="1" t="s">
        <v>22</v>
      </c>
      <c r="F90" s="1" t="s">
        <v>17</v>
      </c>
      <c r="G90" s="1" t="s">
        <v>23</v>
      </c>
      <c r="H90" s="1" t="s">
        <v>24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16</v>
      </c>
      <c r="N90" s="1" t="s">
        <v>29</v>
      </c>
      <c r="O90" s="1" t="s">
        <v>30</v>
      </c>
    </row>
    <row r="91" spans="1:15" x14ac:dyDescent="0.35">
      <c r="A91" s="3" t="s">
        <v>902</v>
      </c>
      <c r="B91" s="3">
        <v>24000367</v>
      </c>
      <c r="C91" s="6">
        <v>43525</v>
      </c>
      <c r="D91" s="3" t="s">
        <v>845</v>
      </c>
      <c r="E91" s="3" t="s">
        <v>903</v>
      </c>
      <c r="F91" s="6">
        <v>45748</v>
      </c>
      <c r="G91" s="8">
        <v>99.17</v>
      </c>
      <c r="H91" s="3" t="s">
        <v>42</v>
      </c>
      <c r="I91" s="3" t="s">
        <v>16</v>
      </c>
      <c r="J91" s="7">
        <v>0.03</v>
      </c>
      <c r="K91" s="8">
        <v>2.98</v>
      </c>
      <c r="L91" s="8"/>
      <c r="M91" s="8"/>
      <c r="N91" s="8"/>
      <c r="O91" s="8"/>
    </row>
    <row r="92" spans="1:15" x14ac:dyDescent="0.35">
      <c r="A92" s="3" t="s">
        <v>902</v>
      </c>
      <c r="B92" s="3">
        <v>24010065</v>
      </c>
      <c r="C92" s="6">
        <v>43952</v>
      </c>
      <c r="D92" s="3" t="s">
        <v>849</v>
      </c>
      <c r="E92" s="3" t="s">
        <v>904</v>
      </c>
      <c r="F92" s="6">
        <v>45748</v>
      </c>
      <c r="G92" s="8">
        <v>97.98</v>
      </c>
      <c r="H92" s="3" t="s">
        <v>42</v>
      </c>
      <c r="I92" s="3" t="s">
        <v>16</v>
      </c>
      <c r="J92" s="7">
        <v>0.1</v>
      </c>
      <c r="K92" s="8">
        <v>9.8000000000000007</v>
      </c>
      <c r="L92" s="8"/>
      <c r="M92" s="8"/>
      <c r="N92" s="8"/>
      <c r="O92" s="8"/>
    </row>
    <row r="93" spans="1:15" x14ac:dyDescent="0.35">
      <c r="A93" s="3" t="s">
        <v>902</v>
      </c>
      <c r="B93" s="3">
        <v>24047993</v>
      </c>
      <c r="C93" s="6">
        <v>44951</v>
      </c>
      <c r="D93" s="3" t="s">
        <v>849</v>
      </c>
      <c r="E93" s="3" t="s">
        <v>905</v>
      </c>
      <c r="F93" s="6">
        <v>45741</v>
      </c>
      <c r="G93" s="8">
        <v>149.6</v>
      </c>
      <c r="H93" s="3" t="s">
        <v>42</v>
      </c>
      <c r="I93" s="3" t="s">
        <v>906</v>
      </c>
      <c r="J93" s="7">
        <v>0.03</v>
      </c>
      <c r="K93" s="8">
        <v>4.87</v>
      </c>
      <c r="L93" s="8"/>
      <c r="M93" s="8"/>
      <c r="N93" s="8"/>
      <c r="O93" s="8"/>
    </row>
    <row r="94" spans="1:15" x14ac:dyDescent="0.35">
      <c r="A94" s="3" t="s">
        <v>902</v>
      </c>
      <c r="B94" s="3">
        <v>27010638</v>
      </c>
      <c r="C94" s="6">
        <v>43922</v>
      </c>
      <c r="D94" s="3" t="s">
        <v>845</v>
      </c>
      <c r="E94" s="3" t="s">
        <v>907</v>
      </c>
      <c r="F94" s="6">
        <v>45748</v>
      </c>
      <c r="G94" s="8">
        <v>27.1</v>
      </c>
      <c r="H94" s="3" t="s">
        <v>42</v>
      </c>
      <c r="I94" s="3" t="s">
        <v>16</v>
      </c>
      <c r="J94" s="7">
        <v>0.1</v>
      </c>
      <c r="K94" s="8">
        <v>2.71</v>
      </c>
      <c r="L94" s="8"/>
      <c r="M94" s="8"/>
      <c r="N94" s="8"/>
      <c r="O94" s="8"/>
    </row>
    <row r="95" spans="1:15" x14ac:dyDescent="0.35">
      <c r="A95" s="3" t="s">
        <v>902</v>
      </c>
      <c r="B95" s="3">
        <v>24010063</v>
      </c>
      <c r="C95" s="6">
        <v>43952</v>
      </c>
      <c r="D95" s="3" t="s">
        <v>849</v>
      </c>
      <c r="E95" s="3" t="s">
        <v>904</v>
      </c>
      <c r="F95" s="6">
        <v>45748</v>
      </c>
      <c r="G95" s="8">
        <v>3.96</v>
      </c>
      <c r="H95" s="3" t="s">
        <v>42</v>
      </c>
      <c r="I95" s="3" t="s">
        <v>16</v>
      </c>
      <c r="J95" s="7">
        <v>0.1</v>
      </c>
      <c r="K95" s="8">
        <v>10.33</v>
      </c>
      <c r="L95" s="8"/>
      <c r="M95" s="8"/>
      <c r="N95" s="8"/>
      <c r="O95" s="8"/>
    </row>
    <row r="96" spans="1:15" x14ac:dyDescent="0.35">
      <c r="A96" s="3" t="s">
        <v>902</v>
      </c>
      <c r="B96" s="3">
        <v>27020129</v>
      </c>
      <c r="C96" s="6">
        <v>44240</v>
      </c>
      <c r="D96" s="3" t="s">
        <v>849</v>
      </c>
      <c r="E96" s="3" t="s">
        <v>908</v>
      </c>
      <c r="F96" s="6">
        <v>45729</v>
      </c>
      <c r="G96" s="8">
        <v>48.51</v>
      </c>
      <c r="H96" s="3" t="s">
        <v>42</v>
      </c>
      <c r="I96" s="3" t="s">
        <v>94</v>
      </c>
      <c r="J96" s="7">
        <v>2</v>
      </c>
      <c r="K96" s="8">
        <v>9.7100000000000009</v>
      </c>
      <c r="L96" s="8"/>
      <c r="M96" s="8"/>
      <c r="N96" s="8"/>
      <c r="O96" s="8"/>
    </row>
    <row r="97" spans="1:15" x14ac:dyDescent="0.35">
      <c r="A97" s="3" t="s">
        <v>902</v>
      </c>
      <c r="B97" s="3">
        <v>24049347</v>
      </c>
      <c r="C97" s="6">
        <v>44986</v>
      </c>
      <c r="D97" s="3" t="s">
        <v>849</v>
      </c>
      <c r="E97" s="3" t="s">
        <v>909</v>
      </c>
      <c r="F97" s="6">
        <v>45748</v>
      </c>
      <c r="G97" s="8">
        <v>100.99</v>
      </c>
      <c r="H97" s="3" t="s">
        <v>42</v>
      </c>
      <c r="I97" s="3" t="s">
        <v>94</v>
      </c>
      <c r="J97" s="7">
        <v>2.2000000000000002</v>
      </c>
      <c r="K97" s="8">
        <v>60.6</v>
      </c>
      <c r="L97" s="8"/>
      <c r="M97" s="8"/>
      <c r="N97" s="8"/>
      <c r="O97" s="8"/>
    </row>
    <row r="98" spans="1:15" x14ac:dyDescent="0.35">
      <c r="A98" s="3" t="s">
        <v>902</v>
      </c>
      <c r="B98" s="3">
        <v>27030539</v>
      </c>
      <c r="C98" s="6">
        <v>44480</v>
      </c>
      <c r="D98" s="3" t="s">
        <v>849</v>
      </c>
      <c r="E98" s="3" t="s">
        <v>910</v>
      </c>
      <c r="F98" s="6">
        <v>45727</v>
      </c>
      <c r="G98" s="8">
        <v>31.14</v>
      </c>
      <c r="H98" s="3" t="s">
        <v>42</v>
      </c>
      <c r="I98" s="3" t="s">
        <v>94</v>
      </c>
      <c r="J98" s="7">
        <v>1.8</v>
      </c>
      <c r="K98" s="8">
        <v>6.23</v>
      </c>
      <c r="L98" s="8"/>
      <c r="M98" s="8"/>
      <c r="N98" s="8"/>
      <c r="O98" s="8"/>
    </row>
    <row r="99" spans="1:15" x14ac:dyDescent="0.35">
      <c r="A99" s="3" t="s">
        <v>902</v>
      </c>
      <c r="B99" s="3">
        <v>27045047</v>
      </c>
      <c r="C99" s="6">
        <v>44853</v>
      </c>
      <c r="D99" s="3" t="s">
        <v>849</v>
      </c>
      <c r="E99" s="3" t="s">
        <v>911</v>
      </c>
      <c r="F99" s="6">
        <v>45735</v>
      </c>
      <c r="G99" s="8">
        <v>34.96</v>
      </c>
      <c r="H99" s="3" t="s">
        <v>42</v>
      </c>
      <c r="I99" s="3" t="s">
        <v>94</v>
      </c>
      <c r="J99" s="7">
        <v>1.8</v>
      </c>
      <c r="K99" s="8">
        <v>7</v>
      </c>
      <c r="L99" s="8"/>
      <c r="M99" s="8"/>
      <c r="N99" s="8"/>
      <c r="O99" s="8"/>
    </row>
    <row r="100" spans="1:15" x14ac:dyDescent="0.35">
      <c r="A100" s="3" t="s">
        <v>902</v>
      </c>
      <c r="B100" s="3">
        <v>24024540</v>
      </c>
      <c r="C100" s="6">
        <v>44340</v>
      </c>
      <c r="D100" s="3" t="s">
        <v>849</v>
      </c>
      <c r="E100" s="3" t="s">
        <v>912</v>
      </c>
      <c r="F100" s="6">
        <v>45740</v>
      </c>
      <c r="G100" s="8">
        <v>145.29</v>
      </c>
      <c r="H100" s="3" t="s">
        <v>42</v>
      </c>
      <c r="I100" s="3" t="s">
        <v>94</v>
      </c>
      <c r="J100" s="7">
        <v>2</v>
      </c>
      <c r="K100" s="8">
        <v>29.06</v>
      </c>
      <c r="L100" s="8"/>
      <c r="M100" s="8"/>
      <c r="N100" s="8"/>
      <c r="O100" s="8"/>
    </row>
    <row r="101" spans="1:15" x14ac:dyDescent="0.35">
      <c r="A101" s="3" t="s">
        <v>902</v>
      </c>
      <c r="B101" s="3">
        <v>24255162</v>
      </c>
      <c r="C101" s="6">
        <v>45113</v>
      </c>
      <c r="D101" s="3" t="s">
        <v>849</v>
      </c>
      <c r="E101" s="3" t="s">
        <v>913</v>
      </c>
      <c r="F101" s="6">
        <v>45722</v>
      </c>
      <c r="G101" s="8">
        <v>69.72</v>
      </c>
      <c r="H101" s="3" t="s">
        <v>42</v>
      </c>
      <c r="I101" s="3" t="s">
        <v>94</v>
      </c>
      <c r="J101" s="7">
        <v>1.2</v>
      </c>
      <c r="K101" s="8">
        <v>13.95</v>
      </c>
      <c r="L101" s="8"/>
      <c r="M101" s="8"/>
      <c r="N101" s="8"/>
      <c r="O101" s="8"/>
    </row>
    <row r="102" spans="1:15" x14ac:dyDescent="0.35">
      <c r="A102" s="3" t="s">
        <v>902</v>
      </c>
      <c r="B102" s="3">
        <v>24256971</v>
      </c>
      <c r="C102" s="6">
        <v>45365</v>
      </c>
      <c r="D102" s="3" t="s">
        <v>845</v>
      </c>
      <c r="E102" s="3" t="s">
        <v>914</v>
      </c>
      <c r="F102" s="6">
        <v>45730</v>
      </c>
      <c r="G102" s="8">
        <v>197.32</v>
      </c>
      <c r="H102" s="3" t="s">
        <v>42</v>
      </c>
      <c r="I102" s="3" t="s">
        <v>94</v>
      </c>
      <c r="J102" s="7">
        <v>2</v>
      </c>
      <c r="K102" s="8">
        <v>197.33</v>
      </c>
      <c r="L102" s="8"/>
      <c r="M102" s="8"/>
      <c r="N102" s="8"/>
      <c r="O102" s="8"/>
    </row>
    <row r="103" spans="1:15" x14ac:dyDescent="0.35">
      <c r="A103" s="3" t="s">
        <v>902</v>
      </c>
      <c r="B103" s="3">
        <v>27256033</v>
      </c>
      <c r="C103" s="6">
        <v>45170</v>
      </c>
      <c r="D103" s="3" t="s">
        <v>849</v>
      </c>
      <c r="E103" s="3" t="s">
        <v>915</v>
      </c>
      <c r="F103" s="6">
        <v>45748</v>
      </c>
      <c r="G103" s="8">
        <v>13.6</v>
      </c>
      <c r="H103" s="3" t="s">
        <v>42</v>
      </c>
      <c r="I103" s="3" t="s">
        <v>94</v>
      </c>
      <c r="J103" s="7">
        <v>1.8</v>
      </c>
      <c r="K103" s="8">
        <v>2.73</v>
      </c>
      <c r="L103" s="8"/>
      <c r="M103" s="8"/>
      <c r="N103" s="8"/>
      <c r="O103" s="8"/>
    </row>
    <row r="104" spans="1:15" x14ac:dyDescent="0.35">
      <c r="A104" s="3" t="s">
        <v>902</v>
      </c>
      <c r="B104" s="3">
        <v>27017229</v>
      </c>
      <c r="C104" s="6">
        <v>44147</v>
      </c>
      <c r="D104" s="3" t="s">
        <v>845</v>
      </c>
      <c r="E104" s="3" t="s">
        <v>916</v>
      </c>
      <c r="F104" s="6">
        <v>45728</v>
      </c>
      <c r="G104" s="8">
        <v>84.79</v>
      </c>
      <c r="H104" s="3" t="s">
        <v>42</v>
      </c>
      <c r="I104" s="3" t="s">
        <v>94</v>
      </c>
      <c r="J104" s="7">
        <v>2</v>
      </c>
      <c r="K104" s="8">
        <v>16.96</v>
      </c>
      <c r="L104" s="8"/>
      <c r="M104" s="8"/>
      <c r="N104" s="8"/>
      <c r="O104" s="8"/>
    </row>
    <row r="105" spans="1:15" x14ac:dyDescent="0.35">
      <c r="A105" s="3" t="s">
        <v>902</v>
      </c>
      <c r="B105" s="3">
        <v>27034718</v>
      </c>
      <c r="C105" s="6">
        <v>44593</v>
      </c>
      <c r="D105" s="3" t="s">
        <v>849</v>
      </c>
      <c r="E105" s="3" t="s">
        <v>917</v>
      </c>
      <c r="F105" s="6">
        <v>45748</v>
      </c>
      <c r="G105" s="8">
        <v>63.7</v>
      </c>
      <c r="H105" s="3" t="s">
        <v>42</v>
      </c>
      <c r="I105" s="3" t="s">
        <v>94</v>
      </c>
      <c r="J105" s="7">
        <v>2</v>
      </c>
      <c r="K105" s="8">
        <v>12.75</v>
      </c>
      <c r="L105" s="8"/>
      <c r="M105" s="8"/>
      <c r="N105" s="8"/>
      <c r="O105" s="8"/>
    </row>
    <row r="106" spans="1:15" x14ac:dyDescent="0.35">
      <c r="A106" s="3" t="s">
        <v>902</v>
      </c>
      <c r="B106" s="3">
        <v>24049714</v>
      </c>
      <c r="C106" s="6">
        <v>45019</v>
      </c>
      <c r="D106" s="3" t="s">
        <v>849</v>
      </c>
      <c r="E106" s="3" t="s">
        <v>918</v>
      </c>
      <c r="F106" s="6">
        <v>45750</v>
      </c>
      <c r="G106" s="8">
        <v>58.07</v>
      </c>
      <c r="H106" s="3" t="s">
        <v>42</v>
      </c>
      <c r="I106" s="3" t="s">
        <v>94</v>
      </c>
      <c r="J106" s="7">
        <v>2.2000000000000002</v>
      </c>
      <c r="K106" s="8">
        <v>34.85</v>
      </c>
      <c r="L106" s="8"/>
      <c r="M106" s="8"/>
      <c r="N106" s="8"/>
      <c r="O106" s="8"/>
    </row>
    <row r="107" spans="1:15" x14ac:dyDescent="0.35">
      <c r="A107" s="3" t="s">
        <v>902</v>
      </c>
      <c r="B107" s="3">
        <v>27040273</v>
      </c>
      <c r="C107" s="6">
        <v>44796</v>
      </c>
      <c r="D107" s="3" t="s">
        <v>849</v>
      </c>
      <c r="E107" s="3" t="s">
        <v>919</v>
      </c>
      <c r="F107" s="6">
        <v>45739</v>
      </c>
      <c r="G107" s="8">
        <v>9.9</v>
      </c>
      <c r="H107" s="3" t="s">
        <v>42</v>
      </c>
      <c r="I107" s="3" t="s">
        <v>94</v>
      </c>
      <c r="J107" s="7">
        <v>1.8</v>
      </c>
      <c r="K107" s="8">
        <v>1.99</v>
      </c>
      <c r="L107" s="8"/>
      <c r="M107" s="8"/>
      <c r="N107" s="8"/>
      <c r="O107" s="8"/>
    </row>
    <row r="108" spans="1:15" x14ac:dyDescent="0.35">
      <c r="A108" s="3" t="s">
        <v>902</v>
      </c>
      <c r="B108" s="3">
        <v>24011371</v>
      </c>
      <c r="C108" s="6">
        <v>44148</v>
      </c>
      <c r="D108" s="3" t="s">
        <v>845</v>
      </c>
      <c r="E108" s="3" t="s">
        <v>920</v>
      </c>
      <c r="F108" s="6">
        <v>45729</v>
      </c>
      <c r="G108" s="8">
        <v>54.63</v>
      </c>
      <c r="H108" s="3" t="s">
        <v>42</v>
      </c>
      <c r="I108" s="3" t="s">
        <v>94</v>
      </c>
      <c r="J108" s="7">
        <v>1.8</v>
      </c>
      <c r="K108" s="8">
        <v>10.93</v>
      </c>
      <c r="L108" s="8"/>
      <c r="M108" s="8"/>
      <c r="N108" s="35"/>
      <c r="O108" s="35"/>
    </row>
    <row r="109" spans="1:15" x14ac:dyDescent="0.35">
      <c r="A109" s="3" t="s">
        <v>902</v>
      </c>
      <c r="B109" s="3">
        <v>24038047</v>
      </c>
      <c r="C109" s="6">
        <v>44705</v>
      </c>
      <c r="D109" s="3" t="s">
        <v>849</v>
      </c>
      <c r="E109" s="3" t="s">
        <v>921</v>
      </c>
      <c r="F109" s="6">
        <v>45740</v>
      </c>
      <c r="G109" s="8">
        <v>25.47</v>
      </c>
      <c r="H109" s="3" t="s">
        <v>42</v>
      </c>
      <c r="I109" s="3" t="s">
        <v>94</v>
      </c>
      <c r="J109" s="7">
        <v>1.8</v>
      </c>
      <c r="K109" s="8">
        <v>5.0999999999999996</v>
      </c>
      <c r="L109" s="8"/>
      <c r="M109" s="8"/>
      <c r="N109" s="8"/>
      <c r="O109" s="8"/>
    </row>
    <row r="110" spans="1:15" x14ac:dyDescent="0.35">
      <c r="A110" s="3" t="s">
        <v>902</v>
      </c>
      <c r="B110" s="3">
        <v>24255555</v>
      </c>
      <c r="C110" s="6">
        <v>45162</v>
      </c>
      <c r="D110" s="3" t="s">
        <v>849</v>
      </c>
      <c r="E110" s="3" t="s">
        <v>922</v>
      </c>
      <c r="F110" s="6">
        <v>45740</v>
      </c>
      <c r="G110" s="8">
        <v>13.96</v>
      </c>
      <c r="H110" s="3" t="s">
        <v>42</v>
      </c>
      <c r="I110" s="3" t="s">
        <v>94</v>
      </c>
      <c r="J110" s="7">
        <v>1.8</v>
      </c>
      <c r="K110" s="8">
        <v>2.8</v>
      </c>
      <c r="L110" s="8"/>
      <c r="M110" s="8"/>
      <c r="N110" s="8"/>
      <c r="O110" s="8"/>
    </row>
    <row r="111" spans="1:15" x14ac:dyDescent="0.35">
      <c r="A111" s="3" t="s">
        <v>902</v>
      </c>
      <c r="B111" s="3">
        <v>27021112</v>
      </c>
      <c r="C111" s="6">
        <v>44256</v>
      </c>
      <c r="D111" s="3" t="s">
        <v>849</v>
      </c>
      <c r="E111" s="3" t="s">
        <v>923</v>
      </c>
      <c r="F111" s="6">
        <v>45748</v>
      </c>
      <c r="G111" s="8">
        <v>17.940000000000001</v>
      </c>
      <c r="H111" s="3" t="s">
        <v>42</v>
      </c>
      <c r="I111" s="3" t="s">
        <v>94</v>
      </c>
      <c r="J111" s="7">
        <v>2</v>
      </c>
      <c r="K111" s="8">
        <v>3.59</v>
      </c>
      <c r="L111" s="8"/>
      <c r="M111" s="8"/>
      <c r="N111" s="8"/>
      <c r="O111" s="8"/>
    </row>
    <row r="112" spans="1:15" x14ac:dyDescent="0.35">
      <c r="A112" s="3" t="s">
        <v>902</v>
      </c>
      <c r="B112" s="3">
        <v>27027527</v>
      </c>
      <c r="C112" s="6">
        <v>44390</v>
      </c>
      <c r="D112" s="3" t="s">
        <v>849</v>
      </c>
      <c r="E112" s="3" t="s">
        <v>924</v>
      </c>
      <c r="F112" s="6">
        <v>45729</v>
      </c>
      <c r="G112" s="8">
        <v>31.19</v>
      </c>
      <c r="H112" s="3" t="s">
        <v>42</v>
      </c>
      <c r="I112" s="3" t="s">
        <v>94</v>
      </c>
      <c r="J112" s="7">
        <v>2</v>
      </c>
      <c r="K112" s="8">
        <v>0.39</v>
      </c>
      <c r="L112" s="8"/>
      <c r="M112" s="8"/>
      <c r="N112" s="8"/>
      <c r="O112" s="8"/>
    </row>
    <row r="113" spans="1:15" x14ac:dyDescent="0.35">
      <c r="A113" s="3" t="s">
        <v>902</v>
      </c>
      <c r="B113" s="3">
        <v>24253929</v>
      </c>
      <c r="C113" s="6">
        <v>45110</v>
      </c>
      <c r="D113" s="3" t="s">
        <v>845</v>
      </c>
      <c r="E113" s="3" t="s">
        <v>925</v>
      </c>
      <c r="F113" s="6">
        <v>45750</v>
      </c>
      <c r="G113" s="8">
        <v>139.27000000000001</v>
      </c>
      <c r="H113" s="3" t="s">
        <v>42</v>
      </c>
      <c r="I113" s="3" t="s">
        <v>94</v>
      </c>
      <c r="J113" s="7">
        <v>2</v>
      </c>
      <c r="K113" s="8">
        <v>55.72</v>
      </c>
      <c r="L113" s="8"/>
      <c r="M113" s="8"/>
      <c r="N113" s="8"/>
      <c r="O113" s="8"/>
    </row>
    <row r="114" spans="1:15" x14ac:dyDescent="0.35">
      <c r="A114" s="3" t="s">
        <v>902</v>
      </c>
      <c r="B114" s="3">
        <v>27010639</v>
      </c>
      <c r="C114" s="6">
        <v>43922</v>
      </c>
      <c r="D114" s="3" t="s">
        <v>845</v>
      </c>
      <c r="E114" s="3" t="s">
        <v>907</v>
      </c>
      <c r="F114" s="6">
        <v>45748</v>
      </c>
      <c r="G114" s="8">
        <v>72.61</v>
      </c>
      <c r="H114" s="3" t="s">
        <v>42</v>
      </c>
      <c r="I114" s="3" t="s">
        <v>94</v>
      </c>
      <c r="J114" s="7">
        <v>2</v>
      </c>
      <c r="K114" s="8">
        <v>14.53</v>
      </c>
      <c r="L114" s="8"/>
      <c r="M114" s="8"/>
      <c r="N114" s="8"/>
      <c r="O114" s="8"/>
    </row>
    <row r="115" spans="1:15" x14ac:dyDescent="0.35">
      <c r="A115" s="3" t="s">
        <v>902</v>
      </c>
      <c r="B115" s="3">
        <v>27045044</v>
      </c>
      <c r="C115" s="6">
        <v>44853</v>
      </c>
      <c r="D115" s="3" t="s">
        <v>849</v>
      </c>
      <c r="E115" s="3" t="s">
        <v>926</v>
      </c>
      <c r="F115" s="6">
        <v>45735</v>
      </c>
      <c r="G115" s="8">
        <v>36.909999999999997</v>
      </c>
      <c r="H115" s="3" t="s">
        <v>42</v>
      </c>
      <c r="I115" s="3" t="s">
        <v>94</v>
      </c>
      <c r="J115" s="7">
        <v>1.8</v>
      </c>
      <c r="K115" s="8">
        <v>7.39</v>
      </c>
      <c r="L115" s="8"/>
      <c r="M115" s="8"/>
      <c r="N115" s="8"/>
      <c r="O115" s="8"/>
    </row>
    <row r="116" spans="1:15" x14ac:dyDescent="0.35">
      <c r="A116" s="3" t="s">
        <v>902</v>
      </c>
      <c r="B116" s="3">
        <v>24020254</v>
      </c>
      <c r="C116" s="6">
        <v>44249</v>
      </c>
      <c r="D116" s="3" t="s">
        <v>849</v>
      </c>
      <c r="E116" s="3" t="s">
        <v>927</v>
      </c>
      <c r="F116" s="6">
        <v>45738</v>
      </c>
      <c r="G116" s="8">
        <v>24.42</v>
      </c>
      <c r="H116" s="3" t="s">
        <v>42</v>
      </c>
      <c r="I116" s="3" t="s">
        <v>94</v>
      </c>
      <c r="J116" s="7">
        <v>1.8</v>
      </c>
      <c r="K116" s="8">
        <v>4.8899999999999997</v>
      </c>
      <c r="L116" s="8"/>
      <c r="M116" s="8"/>
      <c r="N116" s="8"/>
      <c r="O116" s="8"/>
    </row>
    <row r="117" spans="1:15" x14ac:dyDescent="0.35">
      <c r="A117" s="3" t="s">
        <v>902</v>
      </c>
      <c r="B117" s="3">
        <v>24071262</v>
      </c>
      <c r="C117" s="6">
        <v>45566</v>
      </c>
      <c r="D117" s="3" t="s">
        <v>845</v>
      </c>
      <c r="E117" s="3" t="s">
        <v>928</v>
      </c>
      <c r="F117" s="6">
        <v>45748</v>
      </c>
      <c r="G117" s="8">
        <v>65.69</v>
      </c>
      <c r="H117" s="3" t="s">
        <v>42</v>
      </c>
      <c r="I117" s="3" t="s">
        <v>94</v>
      </c>
      <c r="J117" s="7">
        <v>1.2</v>
      </c>
      <c r="K117" s="8">
        <v>65.7</v>
      </c>
      <c r="L117" s="8"/>
      <c r="M117" s="8"/>
      <c r="N117" s="8"/>
      <c r="O117" s="8"/>
    </row>
    <row r="118" spans="1:15" x14ac:dyDescent="0.35">
      <c r="A118" s="3" t="s">
        <v>902</v>
      </c>
      <c r="B118" s="3">
        <v>24255653</v>
      </c>
      <c r="C118" s="6">
        <v>45173</v>
      </c>
      <c r="D118" s="3" t="s">
        <v>849</v>
      </c>
      <c r="E118" s="3" t="s">
        <v>929</v>
      </c>
      <c r="F118" s="6">
        <v>45751</v>
      </c>
      <c r="G118" s="8">
        <v>21</v>
      </c>
      <c r="H118" s="3" t="s">
        <v>42</v>
      </c>
      <c r="I118" s="3" t="s">
        <v>94</v>
      </c>
      <c r="J118" s="7">
        <v>1.8</v>
      </c>
      <c r="K118" s="8">
        <v>4.21</v>
      </c>
      <c r="L118" s="8"/>
      <c r="M118" s="8"/>
      <c r="N118" s="8"/>
      <c r="O118" s="8"/>
    </row>
    <row r="119" spans="1:15" x14ac:dyDescent="0.35">
      <c r="A119" s="3" t="s">
        <v>902</v>
      </c>
      <c r="B119" s="3">
        <v>27255938</v>
      </c>
      <c r="C119" s="6">
        <v>45162</v>
      </c>
      <c r="D119" s="3" t="s">
        <v>849</v>
      </c>
      <c r="E119" s="3" t="s">
        <v>930</v>
      </c>
      <c r="F119" s="6">
        <v>45740</v>
      </c>
      <c r="G119" s="8">
        <v>13.35</v>
      </c>
      <c r="H119" s="3" t="s">
        <v>42</v>
      </c>
      <c r="I119" s="3" t="s">
        <v>94</v>
      </c>
      <c r="J119" s="7">
        <v>1.8</v>
      </c>
      <c r="K119" s="8">
        <v>2.68</v>
      </c>
      <c r="L119" s="8"/>
      <c r="M119" s="8"/>
      <c r="N119" s="8"/>
      <c r="O119" s="8"/>
    </row>
    <row r="120" spans="1:15" x14ac:dyDescent="0.35">
      <c r="A120" s="3" t="s">
        <v>902</v>
      </c>
      <c r="B120" s="3">
        <v>24015907</v>
      </c>
      <c r="C120" s="6">
        <v>44206</v>
      </c>
      <c r="D120" s="3" t="s">
        <v>845</v>
      </c>
      <c r="E120" s="3" t="s">
        <v>931</v>
      </c>
      <c r="F120" s="6">
        <v>45726</v>
      </c>
      <c r="G120" s="8">
        <v>77.34</v>
      </c>
      <c r="H120" s="3" t="s">
        <v>42</v>
      </c>
      <c r="I120" s="3" t="s">
        <v>94</v>
      </c>
      <c r="J120" s="7">
        <v>1.8</v>
      </c>
      <c r="K120" s="8">
        <v>15.47</v>
      </c>
      <c r="L120" s="8"/>
      <c r="M120" s="8"/>
      <c r="N120" s="8"/>
      <c r="O120" s="8"/>
    </row>
    <row r="121" spans="1:15" x14ac:dyDescent="0.35">
      <c r="A121" s="3" t="s">
        <v>902</v>
      </c>
      <c r="B121" s="3">
        <v>27039273</v>
      </c>
      <c r="C121" s="6">
        <v>44694</v>
      </c>
      <c r="D121" s="3" t="s">
        <v>849</v>
      </c>
      <c r="E121" s="3" t="s">
        <v>932</v>
      </c>
      <c r="F121" s="6">
        <v>45729</v>
      </c>
      <c r="G121" s="8">
        <v>17.440000000000001</v>
      </c>
      <c r="H121" s="3" t="s">
        <v>42</v>
      </c>
      <c r="I121" s="3" t="s">
        <v>94</v>
      </c>
      <c r="J121" s="7">
        <v>1.8</v>
      </c>
      <c r="K121" s="8">
        <v>3.49</v>
      </c>
      <c r="L121" s="8"/>
      <c r="M121" s="8"/>
      <c r="N121" s="8"/>
      <c r="O121" s="8"/>
    </row>
    <row r="122" spans="1:15" x14ac:dyDescent="0.35">
      <c r="A122" s="3" t="s">
        <v>902</v>
      </c>
      <c r="B122" s="3">
        <v>24253928</v>
      </c>
      <c r="C122" s="6">
        <v>45110</v>
      </c>
      <c r="D122" s="3" t="s">
        <v>845</v>
      </c>
      <c r="E122" s="3" t="s">
        <v>933</v>
      </c>
      <c r="F122" s="6">
        <v>45750</v>
      </c>
      <c r="G122" s="8">
        <v>30.63</v>
      </c>
      <c r="H122" s="3" t="s">
        <v>42</v>
      </c>
      <c r="I122" s="3" t="s">
        <v>94</v>
      </c>
      <c r="J122" s="7">
        <v>1.8</v>
      </c>
      <c r="K122" s="8">
        <v>6.13</v>
      </c>
      <c r="L122" s="8"/>
      <c r="M122" s="8"/>
      <c r="N122" s="35"/>
      <c r="O122" s="35"/>
    </row>
    <row r="123" spans="1:15" x14ac:dyDescent="0.35">
      <c r="A123" s="3" t="s">
        <v>902</v>
      </c>
      <c r="B123" s="3">
        <v>24050833</v>
      </c>
      <c r="C123" s="6">
        <v>45026</v>
      </c>
      <c r="D123" s="3" t="s">
        <v>849</v>
      </c>
      <c r="E123" s="3" t="s">
        <v>934</v>
      </c>
      <c r="F123" s="6">
        <v>45726</v>
      </c>
      <c r="G123" s="8">
        <v>73.39</v>
      </c>
      <c r="H123" s="3" t="s">
        <v>42</v>
      </c>
      <c r="I123" s="3" t="s">
        <v>94</v>
      </c>
      <c r="J123" s="7">
        <v>2.2000000000000002</v>
      </c>
      <c r="K123" s="8">
        <v>44.04</v>
      </c>
      <c r="L123" s="8"/>
      <c r="M123" s="8"/>
      <c r="N123" s="8"/>
      <c r="O123" s="8"/>
    </row>
    <row r="124" spans="1:15" x14ac:dyDescent="0.35">
      <c r="A124" s="3" t="s">
        <v>902</v>
      </c>
      <c r="B124" s="3">
        <v>27040274</v>
      </c>
      <c r="C124" s="6">
        <v>44796</v>
      </c>
      <c r="D124" s="3" t="s">
        <v>849</v>
      </c>
      <c r="E124" s="3" t="s">
        <v>935</v>
      </c>
      <c r="F124" s="6">
        <v>45739</v>
      </c>
      <c r="G124" s="8">
        <v>41.35</v>
      </c>
      <c r="H124" s="3" t="s">
        <v>42</v>
      </c>
      <c r="I124" s="3" t="s">
        <v>94</v>
      </c>
      <c r="J124" s="7">
        <v>1.8</v>
      </c>
      <c r="K124" s="8">
        <v>8.2799999999999994</v>
      </c>
      <c r="L124" s="8"/>
      <c r="M124" s="8"/>
      <c r="N124" s="8"/>
      <c r="O124" s="8"/>
    </row>
    <row r="125" spans="1:15" x14ac:dyDescent="0.35">
      <c r="A125" s="3" t="s">
        <v>902</v>
      </c>
      <c r="B125" s="3">
        <v>24011372</v>
      </c>
      <c r="C125" s="6">
        <v>44140</v>
      </c>
      <c r="D125" s="3" t="s">
        <v>845</v>
      </c>
      <c r="E125" s="3" t="s">
        <v>920</v>
      </c>
      <c r="F125" s="6">
        <v>45721</v>
      </c>
      <c r="G125" s="8">
        <v>156.16999999999999</v>
      </c>
      <c r="H125" s="3" t="s">
        <v>42</v>
      </c>
      <c r="I125" s="3" t="s">
        <v>94</v>
      </c>
      <c r="J125" s="7">
        <v>2</v>
      </c>
      <c r="K125" s="8">
        <v>31.24</v>
      </c>
      <c r="L125" s="8"/>
      <c r="M125" s="8"/>
      <c r="N125" s="8"/>
      <c r="O125" s="8"/>
    </row>
    <row r="126" spans="1:15" x14ac:dyDescent="0.35">
      <c r="A126" s="3" t="s">
        <v>902</v>
      </c>
      <c r="B126" s="3">
        <v>24051624</v>
      </c>
      <c r="C126" s="6">
        <v>45108</v>
      </c>
      <c r="D126" s="3" t="s">
        <v>849</v>
      </c>
      <c r="E126" s="3" t="s">
        <v>936</v>
      </c>
      <c r="F126" s="6">
        <v>45748</v>
      </c>
      <c r="G126" s="8">
        <v>104.94</v>
      </c>
      <c r="H126" s="3" t="s">
        <v>42</v>
      </c>
      <c r="I126" s="3" t="s">
        <v>94</v>
      </c>
      <c r="J126" s="7">
        <v>2</v>
      </c>
      <c r="K126" s="8">
        <v>41.98</v>
      </c>
      <c r="L126" s="8"/>
      <c r="M126" s="8"/>
      <c r="N126" s="8"/>
      <c r="O126" s="8"/>
    </row>
    <row r="127" spans="1:15" x14ac:dyDescent="0.35">
      <c r="A127" s="3" t="s">
        <v>902</v>
      </c>
      <c r="B127" s="3">
        <v>24255594</v>
      </c>
      <c r="C127" s="6">
        <v>45170</v>
      </c>
      <c r="D127" s="3" t="s">
        <v>845</v>
      </c>
      <c r="E127" s="3" t="s">
        <v>937</v>
      </c>
      <c r="F127" s="6">
        <v>45748</v>
      </c>
      <c r="G127" s="8">
        <v>125.74</v>
      </c>
      <c r="H127" s="3" t="s">
        <v>42</v>
      </c>
      <c r="I127" s="3" t="s">
        <v>94</v>
      </c>
      <c r="J127" s="7">
        <v>1.2</v>
      </c>
      <c r="K127" s="8">
        <v>21.53</v>
      </c>
      <c r="L127" s="8"/>
      <c r="M127" s="8"/>
      <c r="N127" s="8"/>
      <c r="O127" s="8"/>
    </row>
    <row r="128" spans="1:15" x14ac:dyDescent="0.35">
      <c r="A128" s="3" t="s">
        <v>902</v>
      </c>
      <c r="B128" s="3">
        <v>27026921</v>
      </c>
      <c r="C128" s="6">
        <v>44383</v>
      </c>
      <c r="D128" s="3" t="s">
        <v>849</v>
      </c>
      <c r="E128" s="3" t="s">
        <v>938</v>
      </c>
      <c r="F128" s="6">
        <v>45722</v>
      </c>
      <c r="G128" s="8">
        <v>31.19</v>
      </c>
      <c r="H128" s="3" t="s">
        <v>42</v>
      </c>
      <c r="I128" s="3" t="s">
        <v>94</v>
      </c>
      <c r="J128" s="7">
        <v>2</v>
      </c>
      <c r="K128" s="8">
        <v>0.39</v>
      </c>
      <c r="L128" s="8"/>
      <c r="M128" s="8"/>
      <c r="N128" s="8"/>
      <c r="O128" s="8"/>
    </row>
    <row r="129" spans="1:15" x14ac:dyDescent="0.35">
      <c r="A129" s="3" t="s">
        <v>902</v>
      </c>
      <c r="B129" s="3">
        <v>27039227</v>
      </c>
      <c r="C129" s="6">
        <v>44694</v>
      </c>
      <c r="D129" s="3" t="s">
        <v>849</v>
      </c>
      <c r="E129" s="3" t="s">
        <v>939</v>
      </c>
      <c r="F129" s="6">
        <v>45729</v>
      </c>
      <c r="G129" s="8">
        <v>15.56</v>
      </c>
      <c r="H129" s="3" t="s">
        <v>42</v>
      </c>
      <c r="I129" s="3" t="s">
        <v>94</v>
      </c>
      <c r="J129" s="7">
        <v>1.8</v>
      </c>
      <c r="K129" s="8">
        <v>3.12</v>
      </c>
      <c r="L129" s="8"/>
      <c r="M129" s="8"/>
      <c r="N129" s="8"/>
      <c r="O129" s="8"/>
    </row>
    <row r="130" spans="1:15" x14ac:dyDescent="0.35">
      <c r="A130" s="3"/>
      <c r="B130" s="3"/>
      <c r="C130" s="3"/>
      <c r="D130" s="3"/>
      <c r="E130" s="3"/>
      <c r="F130" s="3"/>
      <c r="G130" s="3"/>
      <c r="H130" s="51"/>
      <c r="I130" s="51"/>
      <c r="J130" s="3"/>
      <c r="K130" s="3"/>
      <c r="L130" s="8"/>
      <c r="M130" s="8"/>
      <c r="N130" s="8"/>
      <c r="O130" s="8"/>
    </row>
    <row r="131" spans="1:15" x14ac:dyDescent="0.35">
      <c r="A131" s="3" t="s">
        <v>895</v>
      </c>
      <c r="B131" s="3"/>
      <c r="C131" s="3"/>
      <c r="D131" s="3"/>
      <c r="E131" s="3"/>
      <c r="F131" s="3"/>
      <c r="G131" s="3"/>
      <c r="H131" s="51"/>
      <c r="I131" s="51"/>
      <c r="J131" s="3"/>
      <c r="K131" s="8">
        <v>746.76</v>
      </c>
      <c r="L131" s="8"/>
      <c r="M131" s="8"/>
      <c r="N131" s="8"/>
      <c r="O131" s="8"/>
    </row>
    <row r="132" spans="1:15" x14ac:dyDescent="0.35">
      <c r="A132" s="3" t="s">
        <v>896</v>
      </c>
      <c r="B132" s="3"/>
      <c r="C132" s="3"/>
      <c r="D132" s="3"/>
      <c r="E132" s="3"/>
      <c r="F132" s="3"/>
      <c r="G132" s="3"/>
      <c r="H132" s="51"/>
      <c r="I132" s="51"/>
      <c r="J132" s="3"/>
      <c r="K132" s="8">
        <v>0</v>
      </c>
      <c r="L132" s="8"/>
      <c r="M132" s="8"/>
      <c r="N132" s="8"/>
      <c r="O132" s="8"/>
    </row>
    <row r="133" spans="1:15" x14ac:dyDescent="0.35">
      <c r="A133" s="3" t="s">
        <v>897</v>
      </c>
      <c r="B133" s="3"/>
      <c r="C133" s="3"/>
      <c r="D133" s="3"/>
      <c r="E133" s="3"/>
      <c r="F133" s="3"/>
      <c r="G133" s="3"/>
      <c r="H133" s="51"/>
      <c r="I133" s="51"/>
      <c r="J133" s="3"/>
      <c r="K133" s="8">
        <v>0</v>
      </c>
      <c r="L133" s="8"/>
      <c r="M133" s="8"/>
      <c r="N133" s="8"/>
      <c r="O133" s="8"/>
    </row>
    <row r="134" spans="1:15" x14ac:dyDescent="0.35">
      <c r="A134" s="3" t="s">
        <v>898</v>
      </c>
      <c r="B134" s="3"/>
      <c r="C134" s="3"/>
      <c r="D134" s="3"/>
      <c r="E134" s="3"/>
      <c r="F134" s="3"/>
      <c r="G134" s="3"/>
      <c r="H134" s="51"/>
      <c r="I134" s="51"/>
      <c r="J134" s="3"/>
      <c r="K134" s="8">
        <v>30.69</v>
      </c>
      <c r="L134" s="8"/>
      <c r="M134" s="8"/>
      <c r="N134" s="8"/>
      <c r="O134" s="8"/>
    </row>
    <row r="135" spans="1:15" x14ac:dyDescent="0.35">
      <c r="A135" s="3" t="s">
        <v>899</v>
      </c>
      <c r="B135" s="3"/>
      <c r="C135" s="3"/>
      <c r="D135" s="3"/>
      <c r="E135" s="3"/>
      <c r="F135" s="3"/>
      <c r="G135" s="3"/>
      <c r="H135" s="51"/>
      <c r="I135" s="51"/>
      <c r="J135" s="3"/>
      <c r="K135" s="8">
        <v>0</v>
      </c>
      <c r="L135" s="8"/>
      <c r="M135" s="8"/>
      <c r="N135" s="8"/>
      <c r="O135" s="8"/>
    </row>
    <row r="136" spans="1:15" x14ac:dyDescent="0.35">
      <c r="A136" s="3"/>
      <c r="B136" s="3"/>
      <c r="C136" s="3"/>
      <c r="D136" s="3"/>
      <c r="E136" s="3"/>
      <c r="F136" s="3"/>
      <c r="G136" s="3"/>
      <c r="H136" s="51"/>
      <c r="I136" s="51"/>
      <c r="J136" s="3"/>
      <c r="K136" s="3"/>
      <c r="L136" s="8"/>
      <c r="M136" s="8"/>
      <c r="N136" s="8"/>
      <c r="O136" s="8"/>
    </row>
    <row r="137" spans="1:15" x14ac:dyDescent="0.35">
      <c r="A137" s="1" t="s">
        <v>900</v>
      </c>
      <c r="B137" s="1"/>
      <c r="C137" s="1"/>
      <c r="D137" s="1"/>
      <c r="E137" s="1"/>
      <c r="F137" s="1"/>
      <c r="G137" s="1"/>
      <c r="H137" s="52"/>
      <c r="I137" s="52"/>
      <c r="J137" s="1"/>
      <c r="K137" s="49">
        <v>777.45</v>
      </c>
      <c r="L137" s="49"/>
      <c r="M137" s="8"/>
      <c r="N137" s="8"/>
      <c r="O137" s="8"/>
    </row>
    <row r="138" spans="1:15" x14ac:dyDescent="0.35">
      <c r="A138" s="3"/>
      <c r="B138" s="4"/>
      <c r="C138" s="3"/>
      <c r="D138" s="3"/>
      <c r="E138" s="3"/>
      <c r="F138" s="6"/>
      <c r="G138" s="3"/>
      <c r="H138" s="3"/>
      <c r="I138" s="3"/>
      <c r="J138" s="7"/>
      <c r="K138" s="3"/>
      <c r="L138" s="8"/>
      <c r="M138" s="8"/>
      <c r="N138" s="8"/>
      <c r="O138" s="8"/>
    </row>
    <row r="139" spans="1:15" x14ac:dyDescent="0.35">
      <c r="A139" s="3"/>
      <c r="B139" s="4"/>
      <c r="C139" s="3"/>
      <c r="D139" s="3"/>
      <c r="E139" s="3"/>
      <c r="F139" s="6"/>
      <c r="G139" s="3"/>
      <c r="H139" s="3"/>
      <c r="I139" s="3"/>
      <c r="J139" s="7"/>
      <c r="K139" s="3"/>
      <c r="L139" s="8"/>
      <c r="M139" s="8"/>
      <c r="N139" s="8"/>
      <c r="O139" s="8"/>
    </row>
    <row r="140" spans="1:15" x14ac:dyDescent="0.35">
      <c r="A140" s="3"/>
      <c r="B140" s="4"/>
      <c r="C140" s="3"/>
      <c r="D140" s="3"/>
      <c r="E140" s="3"/>
      <c r="F140" s="6"/>
      <c r="G140" s="3"/>
      <c r="H140" s="3"/>
      <c r="I140" s="3"/>
      <c r="J140" s="7"/>
      <c r="K140" s="3"/>
      <c r="L140" s="8"/>
      <c r="M140" s="8"/>
      <c r="N140" s="8"/>
      <c r="O140" s="8"/>
    </row>
    <row r="141" spans="1:15" x14ac:dyDescent="0.35">
      <c r="A141" s="3"/>
      <c r="B141" s="4"/>
      <c r="C141" s="3"/>
      <c r="D141" s="3"/>
      <c r="E141" s="3"/>
      <c r="F141" s="6"/>
      <c r="G141" s="3"/>
      <c r="H141" s="3"/>
      <c r="I141" s="3"/>
      <c r="J141" s="7"/>
      <c r="K141" s="3"/>
      <c r="L141" s="8"/>
      <c r="M141" s="8"/>
      <c r="N141" s="8"/>
      <c r="O141" s="8"/>
    </row>
    <row r="142" spans="1:15" x14ac:dyDescent="0.35">
      <c r="A142" s="3"/>
      <c r="B142" s="4"/>
      <c r="C142" s="3"/>
      <c r="D142" s="3"/>
      <c r="E142" s="3"/>
      <c r="F142" s="6"/>
      <c r="G142" s="3"/>
      <c r="H142" s="3"/>
      <c r="I142" s="3"/>
      <c r="J142" s="7"/>
      <c r="K142" s="3"/>
      <c r="L142" s="8"/>
      <c r="M142" s="8"/>
      <c r="N142" s="8"/>
      <c r="O142" s="8"/>
    </row>
    <row r="143" spans="1:15" x14ac:dyDescent="0.35">
      <c r="A143" s="3"/>
      <c r="B143" s="4"/>
      <c r="C143" s="3"/>
      <c r="D143" s="3"/>
      <c r="E143" s="3"/>
      <c r="F143" s="6"/>
      <c r="G143" s="3"/>
      <c r="H143" s="3"/>
      <c r="I143" s="3"/>
      <c r="J143" s="7"/>
      <c r="K143" s="3"/>
      <c r="L143" s="8"/>
      <c r="M143" s="8"/>
      <c r="N143" s="8"/>
      <c r="O143" s="8"/>
    </row>
    <row r="144" spans="1:15" x14ac:dyDescent="0.35">
      <c r="A144" s="3"/>
      <c r="B144" s="4"/>
      <c r="C144" s="3"/>
      <c r="D144" s="3"/>
      <c r="E144" s="3"/>
      <c r="F144" s="6"/>
      <c r="G144" s="3"/>
      <c r="H144" s="3"/>
      <c r="I144" s="3"/>
      <c r="J144" s="7"/>
      <c r="K144" s="3"/>
      <c r="L144" s="8"/>
      <c r="M144" s="8"/>
      <c r="N144" s="8"/>
      <c r="O144" s="8"/>
    </row>
    <row r="145" spans="1:15" x14ac:dyDescent="0.35">
      <c r="A145" s="3"/>
      <c r="B145" s="4"/>
      <c r="C145" s="3"/>
      <c r="D145" s="3"/>
      <c r="E145" s="3"/>
      <c r="F145" s="6"/>
      <c r="G145" s="3"/>
      <c r="H145" s="3"/>
      <c r="I145" s="3"/>
      <c r="J145" s="7"/>
      <c r="K145" s="3"/>
      <c r="L145" s="8"/>
      <c r="M145" s="8"/>
      <c r="N145" s="8"/>
      <c r="O145" s="8"/>
    </row>
    <row r="146" spans="1:15" x14ac:dyDescent="0.35">
      <c r="A146" s="3"/>
      <c r="B146" s="4"/>
      <c r="C146" s="3"/>
      <c r="D146" s="3"/>
      <c r="E146" s="3"/>
      <c r="F146" s="6"/>
      <c r="G146" s="3"/>
      <c r="H146" s="3"/>
      <c r="I146" s="3"/>
      <c r="J146" s="7"/>
      <c r="K146" s="3"/>
      <c r="L146" s="8"/>
      <c r="M146" s="8"/>
      <c r="N146" s="8"/>
      <c r="O146" s="8"/>
    </row>
    <row r="147" spans="1:15" x14ac:dyDescent="0.35">
      <c r="A147" s="3"/>
      <c r="B147" s="4"/>
      <c r="C147" s="3"/>
      <c r="D147" s="3"/>
      <c r="E147" s="3"/>
      <c r="F147" s="6"/>
      <c r="G147" s="3"/>
      <c r="H147" s="3"/>
      <c r="I147" s="3"/>
      <c r="J147" s="7"/>
      <c r="K147" s="3"/>
      <c r="L147" s="8"/>
      <c r="M147" s="8"/>
      <c r="N147" s="8"/>
      <c r="O147" s="8"/>
    </row>
    <row r="148" spans="1:15" x14ac:dyDescent="0.35">
      <c r="A148" s="3"/>
      <c r="B148" s="4"/>
      <c r="C148" s="3"/>
      <c r="D148" s="3"/>
      <c r="E148" s="3"/>
      <c r="F148" s="6"/>
      <c r="G148" s="3"/>
      <c r="H148" s="3"/>
      <c r="I148" s="3"/>
      <c r="J148" s="7"/>
      <c r="K148" s="3"/>
      <c r="L148" s="8"/>
      <c r="M148" s="8"/>
      <c r="N148" s="8"/>
      <c r="O148" s="8"/>
    </row>
    <row r="150" spans="1:15" x14ac:dyDescent="0.35">
      <c r="M150" s="10"/>
      <c r="N150" s="10"/>
      <c r="O150" s="9"/>
    </row>
  </sheetData>
  <mergeCells count="17">
    <mergeCell ref="H81:I81"/>
    <mergeCell ref="H82:I82"/>
    <mergeCell ref="H83:I83"/>
    <mergeCell ref="H86:I86"/>
    <mergeCell ref="H80:I80"/>
    <mergeCell ref="H84:I84"/>
    <mergeCell ref="H85:I85"/>
    <mergeCell ref="H87:I87"/>
    <mergeCell ref="H88:I88"/>
    <mergeCell ref="H130:I130"/>
    <mergeCell ref="H136:I136"/>
    <mergeCell ref="H137:I137"/>
    <mergeCell ref="H131:I131"/>
    <mergeCell ref="H132:I132"/>
    <mergeCell ref="H133:I133"/>
    <mergeCell ref="H134:I134"/>
    <mergeCell ref="H135:I13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5"/>
      <c r="G2" s="5"/>
      <c r="J2" s="5"/>
    </row>
    <row r="3" spans="6:10" x14ac:dyDescent="0.35">
      <c r="F3" s="5"/>
      <c r="G3" s="5"/>
      <c r="J3" s="5"/>
    </row>
    <row r="4" spans="6:10" x14ac:dyDescent="0.35">
      <c r="F4" s="5"/>
      <c r="G4" s="5"/>
      <c r="J4" s="5"/>
    </row>
    <row r="5" spans="6:10" x14ac:dyDescent="0.35">
      <c r="F5" s="5"/>
      <c r="G5" s="5"/>
      <c r="J5" s="5"/>
    </row>
    <row r="6" spans="6:10" x14ac:dyDescent="0.35">
      <c r="F6" s="5"/>
      <c r="G6" s="5"/>
      <c r="J6" s="5"/>
    </row>
    <row r="7" spans="6:10" x14ac:dyDescent="0.35">
      <c r="F7" s="5"/>
      <c r="G7" s="5"/>
      <c r="J7" s="5"/>
    </row>
    <row r="8" spans="6:10" x14ac:dyDescent="0.35">
      <c r="F8" s="5"/>
      <c r="G8" s="5"/>
      <c r="J8" s="5"/>
    </row>
    <row r="9" spans="6:10" x14ac:dyDescent="0.35">
      <c r="F9" s="5"/>
      <c r="G9" s="5"/>
      <c r="J9" s="5"/>
    </row>
    <row r="10" spans="6:10" x14ac:dyDescent="0.35">
      <c r="F10" s="5"/>
      <c r="G10" s="5"/>
      <c r="J10" s="5"/>
    </row>
    <row r="11" spans="6:10" x14ac:dyDescent="0.35">
      <c r="F11" s="5"/>
      <c r="G11" s="5"/>
      <c r="J11" s="5"/>
    </row>
    <row r="12" spans="6:10" x14ac:dyDescent="0.35">
      <c r="F12" s="5"/>
      <c r="G12" s="5"/>
      <c r="J12" s="5"/>
    </row>
    <row r="13" spans="6:10" x14ac:dyDescent="0.35">
      <c r="F13" s="5"/>
      <c r="G13" s="5"/>
      <c r="J13" s="5"/>
    </row>
    <row r="14" spans="6:10" x14ac:dyDescent="0.35">
      <c r="F14" s="5"/>
      <c r="G14" s="5"/>
      <c r="J14" s="5"/>
    </row>
    <row r="15" spans="6:10" x14ac:dyDescent="0.35">
      <c r="F15" s="5"/>
      <c r="G15" s="5"/>
      <c r="J15" s="5"/>
    </row>
    <row r="16" spans="6:10" x14ac:dyDescent="0.35">
      <c r="F16" s="5"/>
      <c r="G16" s="5"/>
      <c r="J16" s="5"/>
    </row>
    <row r="17" spans="6:10" x14ac:dyDescent="0.35">
      <c r="F17" s="5"/>
      <c r="G17" s="5"/>
      <c r="J17" s="5"/>
    </row>
    <row r="18" spans="6:10" x14ac:dyDescent="0.35">
      <c r="F18" s="5"/>
      <c r="G18" s="5"/>
      <c r="J18" s="5"/>
    </row>
    <row r="19" spans="6:10" x14ac:dyDescent="0.35">
      <c r="F19" s="5"/>
      <c r="G19" s="5"/>
      <c r="J19" s="5"/>
    </row>
    <row r="20" spans="6:10" x14ac:dyDescent="0.35">
      <c r="F20" s="5"/>
      <c r="G20" s="5"/>
      <c r="J20" s="5"/>
    </row>
    <row r="21" spans="6:10" x14ac:dyDescent="0.35">
      <c r="F21" s="5"/>
      <c r="G21" s="5"/>
      <c r="J21" s="5"/>
    </row>
    <row r="22" spans="6:10" x14ac:dyDescent="0.35">
      <c r="F22" s="5"/>
      <c r="G22" s="5"/>
      <c r="J22" s="5"/>
    </row>
    <row r="23" spans="6:10" x14ac:dyDescent="0.35">
      <c r="F23" s="5"/>
      <c r="G23" s="5"/>
      <c r="J23" s="5"/>
    </row>
    <row r="24" spans="6:10" x14ac:dyDescent="0.35">
      <c r="F24" s="5"/>
      <c r="G24" s="5"/>
      <c r="J24" s="5"/>
    </row>
    <row r="25" spans="6:10" x14ac:dyDescent="0.35">
      <c r="F25" s="5"/>
      <c r="G25" s="5"/>
      <c r="J25" s="5"/>
    </row>
    <row r="26" spans="6:10" x14ac:dyDescent="0.35">
      <c r="F26" s="5"/>
      <c r="G26" s="5"/>
      <c r="J26" s="5"/>
    </row>
    <row r="27" spans="6:10" x14ac:dyDescent="0.35">
      <c r="F27" s="5"/>
      <c r="G27" s="5"/>
      <c r="J27" s="5"/>
    </row>
    <row r="28" spans="6:10" x14ac:dyDescent="0.35">
      <c r="F28" s="5"/>
      <c r="G28" s="5"/>
      <c r="J28" s="5"/>
    </row>
    <row r="29" spans="6:10" x14ac:dyDescent="0.35">
      <c r="F29" s="5"/>
      <c r="G29" s="5"/>
      <c r="J29" s="5"/>
    </row>
    <row r="30" spans="6:10" x14ac:dyDescent="0.35">
      <c r="F30" s="5"/>
      <c r="G30" s="5"/>
      <c r="J30" s="5"/>
    </row>
    <row r="31" spans="6:10" x14ac:dyDescent="0.35">
      <c r="F31" s="5"/>
      <c r="G31" s="5"/>
      <c r="J31" s="5"/>
    </row>
    <row r="32" spans="6:10" x14ac:dyDescent="0.35">
      <c r="F32" s="5"/>
      <c r="G32" s="5"/>
      <c r="J32" s="5"/>
    </row>
    <row r="33" spans="6:11" x14ac:dyDescent="0.35">
      <c r="F33" s="5"/>
      <c r="G33" s="5"/>
      <c r="J33" s="5"/>
    </row>
    <row r="34" spans="6:11" x14ac:dyDescent="0.35">
      <c r="F34" s="5"/>
      <c r="G34" s="5"/>
      <c r="J34" s="5"/>
    </row>
    <row r="36" spans="6:11" x14ac:dyDescent="0.35">
      <c r="K36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topLeftCell="I7" workbookViewId="0"/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T3"/>
  <sheetViews>
    <sheetView workbookViewId="0">
      <selection activeCell="H28" sqref="H28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5.54296875" customWidth="1"/>
  </cols>
  <sheetData>
    <row r="1" spans="1:20" x14ac:dyDescent="0.35">
      <c r="A1" t="s">
        <v>356</v>
      </c>
      <c r="B1" t="s">
        <v>357</v>
      </c>
      <c r="C1" t="s">
        <v>358</v>
      </c>
      <c r="D1" t="s">
        <v>250</v>
      </c>
      <c r="E1" t="s">
        <v>359</v>
      </c>
      <c r="F1" t="s">
        <v>360</v>
      </c>
      <c r="G1" t="s">
        <v>361</v>
      </c>
      <c r="H1" t="s">
        <v>362</v>
      </c>
      <c r="I1" t="s">
        <v>363</v>
      </c>
      <c r="J1" t="s">
        <v>364</v>
      </c>
      <c r="K1" t="s">
        <v>365</v>
      </c>
      <c r="L1" t="s">
        <v>366</v>
      </c>
      <c r="M1" t="s">
        <v>367</v>
      </c>
      <c r="N1" t="s">
        <v>368</v>
      </c>
      <c r="O1" t="s">
        <v>369</v>
      </c>
      <c r="P1" t="s">
        <v>370</v>
      </c>
      <c r="Q1" t="s">
        <v>371</v>
      </c>
      <c r="R1" t="s">
        <v>38</v>
      </c>
      <c r="S1" t="s">
        <v>372</v>
      </c>
      <c r="T1" t="s">
        <v>373</v>
      </c>
    </row>
    <row r="2" spans="1:20" x14ac:dyDescent="0.35">
      <c r="A2" t="s">
        <v>374</v>
      </c>
      <c r="B2">
        <v>71295889</v>
      </c>
      <c r="C2" t="s">
        <v>375</v>
      </c>
      <c r="E2" t="s">
        <v>376</v>
      </c>
      <c r="F2" s="5">
        <v>44138</v>
      </c>
      <c r="G2" s="21">
        <v>63500</v>
      </c>
      <c r="H2" s="5">
        <v>45691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17.61</v>
      </c>
    </row>
    <row r="3" spans="1:20" x14ac:dyDescent="0.35">
      <c r="A3" t="s">
        <v>374</v>
      </c>
      <c r="B3">
        <v>71295914</v>
      </c>
      <c r="C3" t="s">
        <v>375</v>
      </c>
      <c r="E3" t="s">
        <v>376</v>
      </c>
      <c r="F3" s="5">
        <v>44138</v>
      </c>
      <c r="G3" s="21">
        <v>640515.66</v>
      </c>
      <c r="H3" s="5">
        <v>45691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170.48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F93-C411-4891-892D-E4E5E257A1BA}">
  <dimension ref="A1"/>
  <sheetViews>
    <sheetView topLeftCell="A19"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  <vt:lpstr>ITC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2025-03-07T14:28:08Z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